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1\2022\WEB\"/>
    </mc:Choice>
  </mc:AlternateContent>
  <xr:revisionPtr revIDLastSave="0" documentId="8_{B397FEB4-4AAB-4011-B0AD-B214827761D2}" xr6:coauthVersionLast="47" xr6:coauthVersionMax="47" xr10:uidLastSave="{00000000-0000-0000-0000-000000000000}"/>
  <bookViews>
    <workbookView xWindow="-120" yWindow="-120" windowWidth="21840" windowHeight="13020" xr2:uid="{FE1BB6C1-9425-4AAC-9E92-F6853F164B49}"/>
  </bookViews>
  <sheets>
    <sheet name="Sheet1" sheetId="1" r:id="rId1"/>
  </sheets>
  <definedNames>
    <definedName name="_xlnm.Print_Area" localSheetId="0">Sheet1!$A$1:$CA$27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5" i="1" l="1"/>
  <c r="BX25" i="1"/>
  <c r="BW25" i="1"/>
  <c r="BV25" i="1"/>
  <c r="BT25" i="1"/>
  <c r="BS25" i="1"/>
  <c r="BR25" i="1"/>
  <c r="BQ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X25" i="1"/>
  <c r="AW25" i="1"/>
  <c r="AV25" i="1"/>
  <c r="AU25" i="1"/>
  <c r="AT25" i="1"/>
  <c r="AS25" i="1"/>
  <c r="AR25" i="1"/>
  <c r="AQ25" i="1"/>
  <c r="AP25" i="1"/>
  <c r="AO25" i="1"/>
  <c r="AN25" i="1"/>
  <c r="AL25" i="1"/>
  <c r="AK25" i="1"/>
  <c r="AJ25" i="1"/>
  <c r="AI25" i="1"/>
  <c r="AH25" i="1"/>
  <c r="AG25" i="1"/>
  <c r="AE25" i="1"/>
  <c r="AD25" i="1"/>
  <c r="AC25" i="1"/>
  <c r="AB25" i="1"/>
  <c r="AA25" i="1"/>
  <c r="Z25" i="1"/>
  <c r="Y25" i="1"/>
  <c r="X25" i="1"/>
  <c r="W25" i="1"/>
  <c r="T25" i="1"/>
  <c r="S25" i="1"/>
  <c r="R25" i="1"/>
  <c r="Q25" i="1"/>
  <c r="Q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Z24" i="1"/>
  <c r="BU24" i="1"/>
  <c r="BP24" i="1"/>
  <c r="AY24" i="1"/>
  <c r="AM24" i="1"/>
  <c r="AF24" i="1"/>
  <c r="V24" i="1"/>
  <c r="CA24" i="1" s="1"/>
  <c r="BZ23" i="1"/>
  <c r="BU23" i="1"/>
  <c r="BP23" i="1"/>
  <c r="AY23" i="1"/>
  <c r="AM23" i="1"/>
  <c r="AF23" i="1"/>
  <c r="BZ22" i="1"/>
  <c r="BU22" i="1"/>
  <c r="BP22" i="1"/>
  <c r="AY22" i="1"/>
  <c r="AM22" i="1"/>
  <c r="AF22" i="1"/>
  <c r="V22" i="1"/>
  <c r="BY21" i="1"/>
  <c r="BX21" i="1"/>
  <c r="BW21" i="1"/>
  <c r="BV21" i="1"/>
  <c r="BT21" i="1"/>
  <c r="BS21" i="1"/>
  <c r="BR21" i="1"/>
  <c r="BQ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X21" i="1"/>
  <c r="AW21" i="1"/>
  <c r="AV21" i="1"/>
  <c r="AU21" i="1"/>
  <c r="AT21" i="1"/>
  <c r="AS21" i="1"/>
  <c r="AR21" i="1"/>
  <c r="AQ21" i="1"/>
  <c r="AP21" i="1"/>
  <c r="AO21" i="1"/>
  <c r="AN21" i="1"/>
  <c r="AL21" i="1"/>
  <c r="AK21" i="1"/>
  <c r="AJ21" i="1"/>
  <c r="AI21" i="1"/>
  <c r="AH21" i="1"/>
  <c r="AG21" i="1"/>
  <c r="AE21" i="1"/>
  <c r="AD21" i="1"/>
  <c r="AC21" i="1"/>
  <c r="AB21" i="1"/>
  <c r="AA21" i="1"/>
  <c r="Z21" i="1"/>
  <c r="Y21" i="1"/>
  <c r="X21" i="1"/>
  <c r="W21" i="1"/>
  <c r="U21" i="1"/>
  <c r="T21" i="1"/>
  <c r="S21" i="1"/>
  <c r="R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Z20" i="1"/>
  <c r="BU20" i="1"/>
  <c r="BP20" i="1"/>
  <c r="AY20" i="1"/>
  <c r="AM20" i="1"/>
  <c r="AF20" i="1"/>
  <c r="V20" i="1"/>
  <c r="BZ19" i="1"/>
  <c r="BU19" i="1"/>
  <c r="BP19" i="1"/>
  <c r="AY19" i="1"/>
  <c r="AM19" i="1"/>
  <c r="AF19" i="1"/>
  <c r="V19" i="1"/>
  <c r="BZ18" i="1"/>
  <c r="BU18" i="1"/>
  <c r="BP18" i="1"/>
  <c r="AY18" i="1"/>
  <c r="AM18" i="1"/>
  <c r="AF18" i="1"/>
  <c r="V18" i="1"/>
  <c r="BY16" i="1"/>
  <c r="BX16" i="1"/>
  <c r="BW16" i="1"/>
  <c r="BV16" i="1"/>
  <c r="BT16" i="1"/>
  <c r="BS16" i="1"/>
  <c r="BR16" i="1"/>
  <c r="BQ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X16" i="1"/>
  <c r="AW16" i="1"/>
  <c r="AV16" i="1"/>
  <c r="AU16" i="1"/>
  <c r="AT16" i="1"/>
  <c r="AS16" i="1"/>
  <c r="AR16" i="1"/>
  <c r="AQ16" i="1"/>
  <c r="AP16" i="1"/>
  <c r="AO16" i="1"/>
  <c r="AN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Y16" i="1"/>
  <c r="X16" i="1"/>
  <c r="W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Z15" i="1"/>
  <c r="BU15" i="1"/>
  <c r="BP15" i="1"/>
  <c r="AY15" i="1"/>
  <c r="AM15" i="1"/>
  <c r="AF15" i="1"/>
  <c r="V15" i="1"/>
  <c r="BZ14" i="1"/>
  <c r="BU14" i="1"/>
  <c r="BP14" i="1"/>
  <c r="AY14" i="1"/>
  <c r="AM14" i="1"/>
  <c r="AF14" i="1"/>
  <c r="V14" i="1"/>
  <c r="BZ13" i="1"/>
  <c r="BU13" i="1"/>
  <c r="BP13" i="1"/>
  <c r="AY13" i="1"/>
  <c r="AM13" i="1"/>
  <c r="AF13" i="1"/>
  <c r="V13" i="1"/>
  <c r="AO12" i="1"/>
  <c r="AN12" i="1"/>
  <c r="BZ11" i="1"/>
  <c r="BU11" i="1"/>
  <c r="BP11" i="1"/>
  <c r="AY11" i="1"/>
  <c r="AM11" i="1"/>
  <c r="AF11" i="1"/>
  <c r="V11" i="1"/>
  <c r="BZ10" i="1"/>
  <c r="BU10" i="1"/>
  <c r="BP10" i="1"/>
  <c r="AY10" i="1"/>
  <c r="AM10" i="1"/>
  <c r="AF10" i="1"/>
  <c r="V10" i="1"/>
  <c r="BZ9" i="1"/>
  <c r="BU9" i="1"/>
  <c r="BP9" i="1"/>
  <c r="AY9" i="1"/>
  <c r="AM9" i="1"/>
  <c r="AF9" i="1"/>
  <c r="V9" i="1"/>
  <c r="BY8" i="1"/>
  <c r="BX8" i="1"/>
  <c r="BX12" i="1" s="1"/>
  <c r="BW8" i="1"/>
  <c r="BW12" i="1" s="1"/>
  <c r="BV8" i="1"/>
  <c r="BV12" i="1" s="1"/>
  <c r="BT8" i="1"/>
  <c r="BT12" i="1" s="1"/>
  <c r="BS8" i="1"/>
  <c r="BS12" i="1" s="1"/>
  <c r="BR8" i="1"/>
  <c r="BR12" i="1" s="1"/>
  <c r="BQ8" i="1"/>
  <c r="BO8" i="1"/>
  <c r="BO12" i="1" s="1"/>
  <c r="BN8" i="1"/>
  <c r="BN12" i="1" s="1"/>
  <c r="BM8" i="1"/>
  <c r="BM12" i="1" s="1"/>
  <c r="BL8" i="1"/>
  <c r="BL12" i="1" s="1"/>
  <c r="BK8" i="1"/>
  <c r="BK12" i="1" s="1"/>
  <c r="BJ8" i="1"/>
  <c r="BJ12" i="1" s="1"/>
  <c r="BI8" i="1"/>
  <c r="BI12" i="1" s="1"/>
  <c r="BH8" i="1"/>
  <c r="BH12" i="1" s="1"/>
  <c r="BG8" i="1"/>
  <c r="BG12" i="1" s="1"/>
  <c r="BF8" i="1"/>
  <c r="BF12" i="1" s="1"/>
  <c r="BE8" i="1"/>
  <c r="BE12" i="1" s="1"/>
  <c r="BD8" i="1"/>
  <c r="BD12" i="1" s="1"/>
  <c r="BC8" i="1"/>
  <c r="BC12" i="1" s="1"/>
  <c r="BB8" i="1"/>
  <c r="BB12" i="1" s="1"/>
  <c r="BA8" i="1"/>
  <c r="BA12" i="1" s="1"/>
  <c r="AZ8" i="1"/>
  <c r="AX8" i="1"/>
  <c r="AX12" i="1" s="1"/>
  <c r="AW8" i="1"/>
  <c r="AW12" i="1" s="1"/>
  <c r="AV8" i="1"/>
  <c r="AV12" i="1" s="1"/>
  <c r="AU8" i="1"/>
  <c r="AU12" i="1" s="1"/>
  <c r="AT8" i="1"/>
  <c r="AT12" i="1" s="1"/>
  <c r="AS8" i="1"/>
  <c r="AS12" i="1" s="1"/>
  <c r="AR8" i="1"/>
  <c r="AR12" i="1" s="1"/>
  <c r="AQ8" i="1"/>
  <c r="AQ12" i="1" s="1"/>
  <c r="AP8" i="1"/>
  <c r="AP12" i="1" s="1"/>
  <c r="AL8" i="1"/>
  <c r="AL12" i="1" s="1"/>
  <c r="AK8" i="1"/>
  <c r="AK12" i="1" s="1"/>
  <c r="AJ8" i="1"/>
  <c r="AJ12" i="1" s="1"/>
  <c r="AI8" i="1"/>
  <c r="AI12" i="1" s="1"/>
  <c r="AH8" i="1"/>
  <c r="AH12" i="1" s="1"/>
  <c r="AG8" i="1"/>
  <c r="AE8" i="1"/>
  <c r="AE12" i="1" s="1"/>
  <c r="AD8" i="1"/>
  <c r="AD12" i="1" s="1"/>
  <c r="AC8" i="1"/>
  <c r="AC12" i="1" s="1"/>
  <c r="AB8" i="1"/>
  <c r="AB12" i="1" s="1"/>
  <c r="AA8" i="1"/>
  <c r="AA12" i="1" s="1"/>
  <c r="Z8" i="1"/>
  <c r="Z12" i="1" s="1"/>
  <c r="Y8" i="1"/>
  <c r="Y12" i="1" s="1"/>
  <c r="X8" i="1"/>
  <c r="X12" i="1" s="1"/>
  <c r="W8" i="1"/>
  <c r="W12" i="1" s="1"/>
  <c r="U8" i="1"/>
  <c r="U12" i="1" s="1"/>
  <c r="T8" i="1"/>
  <c r="T12" i="1" s="1"/>
  <c r="S8" i="1"/>
  <c r="S12" i="1" s="1"/>
  <c r="R8" i="1"/>
  <c r="R12" i="1" s="1"/>
  <c r="Q8" i="1"/>
  <c r="Q12" i="1" s="1"/>
  <c r="P8" i="1"/>
  <c r="P12" i="1" s="1"/>
  <c r="O8" i="1"/>
  <c r="O12" i="1" s="1"/>
  <c r="N8" i="1"/>
  <c r="N12" i="1" s="1"/>
  <c r="M8" i="1"/>
  <c r="M12" i="1" s="1"/>
  <c r="L8" i="1"/>
  <c r="L12" i="1" s="1"/>
  <c r="K8" i="1"/>
  <c r="K12" i="1" s="1"/>
  <c r="J8" i="1"/>
  <c r="J12" i="1" s="1"/>
  <c r="I8" i="1"/>
  <c r="I12" i="1" s="1"/>
  <c r="H8" i="1"/>
  <c r="H12" i="1" s="1"/>
  <c r="G8" i="1"/>
  <c r="G12" i="1" s="1"/>
  <c r="F8" i="1"/>
  <c r="F12" i="1" s="1"/>
  <c r="E8" i="1"/>
  <c r="E12" i="1" s="1"/>
  <c r="D8" i="1"/>
  <c r="D12" i="1" s="1"/>
  <c r="C8" i="1"/>
  <c r="C12" i="1" s="1"/>
  <c r="B8" i="1"/>
  <c r="B12" i="1" s="1"/>
  <c r="BZ7" i="1"/>
  <c r="BU7" i="1"/>
  <c r="BP7" i="1"/>
  <c r="AY7" i="1"/>
  <c r="AM7" i="1"/>
  <c r="AF7" i="1"/>
  <c r="V7" i="1"/>
  <c r="BZ6" i="1"/>
  <c r="BU6" i="1"/>
  <c r="BP6" i="1"/>
  <c r="AY6" i="1"/>
  <c r="AM6" i="1"/>
  <c r="AF6" i="1"/>
  <c r="V6" i="1"/>
  <c r="AV26" i="1" l="1"/>
  <c r="AD17" i="1"/>
  <c r="U17" i="1"/>
  <c r="I17" i="1"/>
  <c r="AY21" i="1"/>
  <c r="BU16" i="1"/>
  <c r="AE17" i="1"/>
  <c r="K17" i="1"/>
  <c r="BU21" i="1"/>
  <c r="AM16" i="1"/>
  <c r="BZ21" i="1"/>
  <c r="AQ17" i="1"/>
  <c r="AQ27" i="1" s="1"/>
  <c r="V16" i="1"/>
  <c r="L17" i="1"/>
  <c r="BK17" i="1"/>
  <c r="BH17" i="1"/>
  <c r="AW17" i="1"/>
  <c r="AW27" i="1" s="1"/>
  <c r="BI17" i="1"/>
  <c r="BR17" i="1"/>
  <c r="AA26" i="1"/>
  <c r="C17" i="1"/>
  <c r="BD17" i="1"/>
  <c r="BN17" i="1"/>
  <c r="BM17" i="1"/>
  <c r="L26" i="1"/>
  <c r="BC17" i="1"/>
  <c r="BJ17" i="1"/>
  <c r="BS17" i="1"/>
  <c r="Q17" i="1"/>
  <c r="Q27" i="1" s="1"/>
  <c r="AI17" i="1"/>
  <c r="F17" i="1"/>
  <c r="AR17" i="1"/>
  <c r="AR27" i="1" s="1"/>
  <c r="AX17" i="1"/>
  <c r="AX27" i="1" s="1"/>
  <c r="AF21" i="1"/>
  <c r="X17" i="1"/>
  <c r="AF16" i="1"/>
  <c r="P17" i="1"/>
  <c r="Z17" i="1"/>
  <c r="D26" i="1"/>
  <c r="AQ26" i="1"/>
  <c r="V8" i="1"/>
  <c r="V12" i="1" s="1"/>
  <c r="AV17" i="1"/>
  <c r="AV27" i="1" s="1"/>
  <c r="AN17" i="1"/>
  <c r="AN27" i="1" s="1"/>
  <c r="AC17" i="1"/>
  <c r="AO17" i="1"/>
  <c r="AO27" i="1" s="1"/>
  <c r="W17" i="1"/>
  <c r="AY25" i="1"/>
  <c r="M17" i="1"/>
  <c r="AY16" i="1"/>
  <c r="BF26" i="1"/>
  <c r="AB26" i="1"/>
  <c r="AS17" i="1"/>
  <c r="AS27" i="1" s="1"/>
  <c r="AT17" i="1"/>
  <c r="AT27" i="1" s="1"/>
  <c r="BE17" i="1"/>
  <c r="X26" i="1"/>
  <c r="AG26" i="1"/>
  <c r="G17" i="1"/>
  <c r="R17" i="1"/>
  <c r="AA17" i="1"/>
  <c r="BF17" i="1"/>
  <c r="BO17" i="1"/>
  <c r="B26" i="1"/>
  <c r="Y26" i="1"/>
  <c r="H17" i="1"/>
  <c r="S17" i="1"/>
  <c r="BU25" i="1"/>
  <c r="CA10" i="1"/>
  <c r="BO26" i="1"/>
  <c r="J26" i="1"/>
  <c r="T26" i="1"/>
  <c r="BG26" i="1"/>
  <c r="AP17" i="1"/>
  <c r="AP27" i="1" s="1"/>
  <c r="BA17" i="1"/>
  <c r="AU26" i="1"/>
  <c r="K26" i="1"/>
  <c r="AW26" i="1"/>
  <c r="D17" i="1"/>
  <c r="N17" i="1"/>
  <c r="Y17" i="1"/>
  <c r="BB17" i="1"/>
  <c r="BL17" i="1"/>
  <c r="AL26" i="1"/>
  <c r="BR26" i="1"/>
  <c r="AM21" i="1"/>
  <c r="E17" i="1"/>
  <c r="O17" i="1"/>
  <c r="AH17" i="1"/>
  <c r="W26" i="1"/>
  <c r="BJ26" i="1"/>
  <c r="BS26" i="1"/>
  <c r="CA22" i="1"/>
  <c r="BP25" i="1"/>
  <c r="BK26" i="1"/>
  <c r="AF8" i="1"/>
  <c r="AF12" i="1" s="1"/>
  <c r="AU17" i="1"/>
  <c r="AU27" i="1" s="1"/>
  <c r="AO26" i="1"/>
  <c r="N26" i="1"/>
  <c r="AP26" i="1"/>
  <c r="BA26" i="1"/>
  <c r="BG17" i="1"/>
  <c r="AL17" i="1"/>
  <c r="CA18" i="1"/>
  <c r="E26" i="1"/>
  <c r="O26" i="1"/>
  <c r="BV26" i="1"/>
  <c r="AB17" i="1"/>
  <c r="BP21" i="1"/>
  <c r="F26" i="1"/>
  <c r="P26" i="1"/>
  <c r="AI26" i="1"/>
  <c r="BP16" i="1"/>
  <c r="AM25" i="1"/>
  <c r="BE26" i="1"/>
  <c r="AK17" i="1"/>
  <c r="BV17" i="1"/>
  <c r="C26" i="1"/>
  <c r="BW17" i="1"/>
  <c r="AF25" i="1"/>
  <c r="AH26" i="1"/>
  <c r="J17" i="1"/>
  <c r="T17" i="1"/>
  <c r="BZ8" i="1"/>
  <c r="BZ12" i="1" s="1"/>
  <c r="CA15" i="1"/>
  <c r="Z26" i="1"/>
  <c r="BT26" i="1"/>
  <c r="CA14" i="1"/>
  <c r="BB26" i="1"/>
  <c r="BL26" i="1"/>
  <c r="G26" i="1"/>
  <c r="AR26" i="1"/>
  <c r="BC26" i="1"/>
  <c r="BM26" i="1"/>
  <c r="AZ26" i="1"/>
  <c r="H26" i="1"/>
  <c r="R26" i="1"/>
  <c r="AJ26" i="1"/>
  <c r="AS26" i="1"/>
  <c r="BD26" i="1"/>
  <c r="BN26" i="1"/>
  <c r="AJ17" i="1"/>
  <c r="CA19" i="1"/>
  <c r="V21" i="1"/>
  <c r="I26" i="1"/>
  <c r="S26" i="1"/>
  <c r="AT26" i="1"/>
  <c r="BW26" i="1"/>
  <c r="AY8" i="1"/>
  <c r="AY12" i="1" s="1"/>
  <c r="AC26" i="1"/>
  <c r="AK26" i="1"/>
  <c r="BX26" i="1"/>
  <c r="AM8" i="1"/>
  <c r="AM12" i="1" s="1"/>
  <c r="CA9" i="1"/>
  <c r="CA20" i="1"/>
  <c r="AN26" i="1"/>
  <c r="AD26" i="1"/>
  <c r="BY26" i="1"/>
  <c r="BP8" i="1"/>
  <c r="BP12" i="1" s="1"/>
  <c r="BT17" i="1"/>
  <c r="AE26" i="1"/>
  <c r="BH26" i="1"/>
  <c r="CA11" i="1"/>
  <c r="AX26" i="1"/>
  <c r="BI26" i="1"/>
  <c r="BQ26" i="1"/>
  <c r="BQ12" i="1"/>
  <c r="BQ17" i="1" s="1"/>
  <c r="BU8" i="1"/>
  <c r="BU12" i="1" s="1"/>
  <c r="CA7" i="1"/>
  <c r="BZ25" i="1"/>
  <c r="CA6" i="1"/>
  <c r="BZ16" i="1"/>
  <c r="BX17" i="1"/>
  <c r="AG12" i="1"/>
  <c r="AG17" i="1" s="1"/>
  <c r="BY12" i="1"/>
  <c r="BY17" i="1" s="1"/>
  <c r="CA13" i="1"/>
  <c r="AZ12" i="1"/>
  <c r="AZ17" i="1" s="1"/>
  <c r="M26" i="1"/>
  <c r="B17" i="1"/>
  <c r="AD27" i="1" l="1"/>
  <c r="BK27" i="1"/>
  <c r="I27" i="1"/>
  <c r="V17" i="1"/>
  <c r="BZ26" i="1"/>
  <c r="P27" i="1"/>
  <c r="BC27" i="1"/>
  <c r="AY26" i="1"/>
  <c r="BH27" i="1"/>
  <c r="W27" i="1"/>
  <c r="BE27" i="1"/>
  <c r="BD27" i="1"/>
  <c r="AE27" i="1"/>
  <c r="BU17" i="1"/>
  <c r="Z27" i="1"/>
  <c r="L27" i="1"/>
  <c r="BR27" i="1"/>
  <c r="K27" i="1"/>
  <c r="BU26" i="1"/>
  <c r="X27" i="1"/>
  <c r="T27" i="1"/>
  <c r="AA27" i="1"/>
  <c r="AM17" i="1"/>
  <c r="BJ27" i="1"/>
  <c r="BM27" i="1"/>
  <c r="F27" i="1"/>
  <c r="C27" i="1"/>
  <c r="BI27" i="1"/>
  <c r="BN27" i="1"/>
  <c r="BS27" i="1"/>
  <c r="BB27" i="1"/>
  <c r="AI27" i="1"/>
  <c r="AF26" i="1"/>
  <c r="AG27" i="1"/>
  <c r="AC27" i="1"/>
  <c r="BY27" i="1"/>
  <c r="G27" i="1"/>
  <c r="S27" i="1"/>
  <c r="AJ27" i="1"/>
  <c r="AL27" i="1"/>
  <c r="R27" i="1"/>
  <c r="AY17" i="1"/>
  <c r="Y27" i="1"/>
  <c r="D27" i="1"/>
  <c r="BQ27" i="1"/>
  <c r="AB27" i="1"/>
  <c r="N27" i="1"/>
  <c r="AF17" i="1"/>
  <c r="BG27" i="1"/>
  <c r="AM26" i="1"/>
  <c r="BZ17" i="1"/>
  <c r="E27" i="1"/>
  <c r="AK27" i="1"/>
  <c r="BP17" i="1"/>
  <c r="CA21" i="1"/>
  <c r="BO27" i="1"/>
  <c r="H27" i="1"/>
  <c r="BF27" i="1"/>
  <c r="BX27" i="1"/>
  <c r="BW27" i="1"/>
  <c r="J27" i="1"/>
  <c r="BA27" i="1"/>
  <c r="O27" i="1"/>
  <c r="AH27" i="1"/>
  <c r="U25" i="1"/>
  <c r="U26" i="1" s="1"/>
  <c r="U27" i="1" s="1"/>
  <c r="BV27" i="1"/>
  <c r="CA8" i="1"/>
  <c r="CA12" i="1" s="1"/>
  <c r="V23" i="1"/>
  <c r="CA23" i="1" s="1"/>
  <c r="CA25" i="1" s="1"/>
  <c r="CA26" i="1" s="1"/>
  <c r="BL27" i="1"/>
  <c r="CA16" i="1"/>
  <c r="BT27" i="1"/>
  <c r="AZ27" i="1"/>
  <c r="BP26" i="1"/>
  <c r="B27" i="1"/>
  <c r="M27" i="1"/>
  <c r="AY27" i="1" l="1"/>
  <c r="BZ27" i="1"/>
  <c r="AM27" i="1"/>
  <c r="BU27" i="1"/>
  <c r="AF27" i="1"/>
  <c r="BP27" i="1"/>
  <c r="V25" i="1"/>
  <c r="V26" i="1" s="1"/>
  <c r="V27" i="1" s="1"/>
  <c r="CA17" i="1"/>
  <c r="CA27" i="1" s="1"/>
</calcChain>
</file>

<file path=xl/sharedStrings.xml><?xml version="1.0" encoding="utf-8"?>
<sst xmlns="http://schemas.openxmlformats.org/spreadsheetml/2006/main" count="153" uniqueCount="63">
  <si>
    <t>Total Spital Judetean Satu Mare</t>
  </si>
  <si>
    <t>Total Spital TBC Satu Mare</t>
  </si>
  <si>
    <t>SPITAL ORASENESC NEGRESTI-OAS</t>
  </si>
  <si>
    <t>Total Spital Negresti Oas</t>
  </si>
  <si>
    <t>Sp. Clinic CF  -sectia SATU MARE</t>
  </si>
  <si>
    <t>TOTAL                                                      Sp. Clinic CF                                           -sectia SATU MARE</t>
  </si>
  <si>
    <t>Total Spital Municipal Carei</t>
  </si>
  <si>
    <t>SC MANITOU MED SRL-Clinica Gynoprax</t>
  </si>
  <si>
    <t>TOTAL  MANITOU MED-Clinica Gynoprax</t>
  </si>
  <si>
    <t>SC SARA CLINIC RECOVERY SRL</t>
  </si>
  <si>
    <t>TOTAL SARA CLINIC</t>
  </si>
  <si>
    <t>TOTAL GENERAL</t>
  </si>
  <si>
    <t>Sectii DRG</t>
  </si>
  <si>
    <t>CRONICI                                Psihiatrie cronici</t>
  </si>
  <si>
    <t>CRONICI                               Rec.neurologica</t>
  </si>
  <si>
    <t>CRONICI                       Neonatologie prem.</t>
  </si>
  <si>
    <t>CRONICI                      Rec. Pediatrica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</si>
  <si>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</si>
  <si>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</si>
  <si>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</si>
  <si>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</si>
  <si>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</si>
  <si>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</si>
  <si>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</si>
  <si>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</si>
  <si>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</si>
  <si>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</si>
  <si>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</si>
  <si>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</si>
  <si>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</si>
  <si>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</si>
  <si>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</si>
  <si>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</si>
  <si>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Contractat</t>
  </si>
  <si>
    <t>Decontat</t>
  </si>
  <si>
    <t>contractat</t>
  </si>
  <si>
    <t>decontat</t>
  </si>
  <si>
    <t>dec.2021</t>
  </si>
  <si>
    <t>ch. 2021</t>
  </si>
  <si>
    <t xml:space="preserve">   an 2021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</si>
  <si>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</si>
  <si>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</si>
  <si>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</si>
  <si>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</si>
  <si>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</si>
  <si>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</si>
  <si>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</si>
  <si>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</si>
  <si>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</si>
  <si>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</si>
  <si>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</si>
  <si>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</si>
  <si>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</si>
  <si>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</si>
  <si>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</si>
  <si>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</si>
  <si>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</si>
  <si>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</si>
  <si>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</si>
  <si>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>Spital TBC Satu Mare</t>
  </si>
  <si>
    <t>Spital Municipal Carei</t>
  </si>
  <si>
    <t>DECONTURI SERVICII MEDICALE SPITALICESTI  2022</t>
  </si>
  <si>
    <t>Spital Judetean Satu 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</si>
</sst>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5"/>
      <color theme="1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name val="Arial"/>
      <family val="2"/>
    </font>
    <font>
      <b/>
      <sz val="14"/>
      <color rgb="FFFF0000"/>
      <name val="Arial"/>
      <family val="2"/>
    </font>
    <font>
      <sz val="14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1" fillId="0" borderId="0" xfId="0" applyNumberFormat="1" applyFont="1"/>
    <xf numFmtId="4" fontId="1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1" fontId="5" fillId="2" borderId="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wrapText="1"/>
    </xf>
    <xf numFmtId="4" fontId="6" fillId="2" borderId="0" xfId="0" applyNumberFormat="1" applyFont="1" applyFill="1" applyAlignment="1">
      <alignment wrapText="1"/>
    </xf>
    <xf numFmtId="4" fontId="7" fillId="0" borderId="8" xfId="0" applyNumberFormat="1" applyFont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9" fontId="5" fillId="3" borderId="8" xfId="0" applyNumberFormat="1" applyFont="1" applyFill="1" applyBorder="1"/>
    <xf numFmtId="4" fontId="2" fillId="3" borderId="8" xfId="0" applyNumberFormat="1" applyFont="1" applyFill="1" applyBorder="1"/>
    <xf numFmtId="4" fontId="6" fillId="0" borderId="0" xfId="0" applyNumberFormat="1" applyFont="1"/>
    <xf numFmtId="1" fontId="5" fillId="3" borderId="8" xfId="0" applyNumberFormat="1" applyFont="1" applyFill="1" applyBorder="1"/>
    <xf numFmtId="4" fontId="5" fillId="4" borderId="8" xfId="0" applyNumberFormat="1" applyFont="1" applyFill="1" applyBorder="1" applyAlignment="1">
      <alignment horizontal="left" vertical="center"/>
    </xf>
    <xf numFmtId="4" fontId="9" fillId="4" borderId="8" xfId="0" applyNumberFormat="1" applyFont="1" applyFill="1" applyBorder="1"/>
    <xf numFmtId="4" fontId="5" fillId="0" borderId="0" xfId="0" applyNumberFormat="1" applyFont="1"/>
    <xf numFmtId="4" fontId="6" fillId="2" borderId="8" xfId="0" applyNumberFormat="1" applyFont="1" applyFill="1" applyBorder="1"/>
    <xf numFmtId="4" fontId="2" fillId="0" borderId="9" xfId="0" applyNumberFormat="1" applyFont="1" applyBorder="1"/>
    <xf numFmtId="4" fontId="2" fillId="2" borderId="9" xfId="0" applyNumberFormat="1" applyFont="1" applyFill="1" applyBorder="1"/>
    <xf numFmtId="4" fontId="2" fillId="5" borderId="9" xfId="0" applyNumberFormat="1" applyFont="1" applyFill="1" applyBorder="1"/>
    <xf numFmtId="4" fontId="5" fillId="2" borderId="8" xfId="0" applyNumberFormat="1" applyFont="1" applyFill="1" applyBorder="1"/>
    <xf numFmtId="4" fontId="2" fillId="5" borderId="8" xfId="0" applyNumberFormat="1" applyFont="1" applyFill="1" applyBorder="1"/>
    <xf numFmtId="4" fontId="6" fillId="0" borderId="8" xfId="0" applyNumberFormat="1" applyFont="1" applyBorder="1"/>
    <xf numFmtId="4" fontId="12" fillId="2" borderId="8" xfId="0" applyNumberFormat="1" applyFont="1" applyFill="1" applyBorder="1" applyAlignment="1">
      <alignment wrapText="1"/>
    </xf>
    <xf numFmtId="4" fontId="11" fillId="0" borderId="8" xfId="0" applyNumberFormat="1" applyFont="1" applyBorder="1" applyAlignment="1" applyProtection="1">
      <alignment wrapText="1"/>
      <protection locked="0" hidden="1"/>
    </xf>
    <xf numFmtId="4" fontId="5" fillId="0" borderId="8" xfId="0" applyNumberFormat="1" applyFont="1" applyBorder="1"/>
    <xf numFmtId="4" fontId="9" fillId="2" borderId="8" xfId="0" applyNumberFormat="1" applyFont="1" applyFill="1" applyBorder="1"/>
    <xf numFmtId="4" fontId="9" fillId="5" borderId="8" xfId="0" applyNumberFormat="1" applyFont="1" applyFill="1" applyBorder="1"/>
    <xf numFmtId="4" fontId="9" fillId="0" borderId="8" xfId="0" applyNumberFormat="1" applyFont="1" applyBorder="1"/>
    <xf numFmtId="4" fontId="9" fillId="2" borderId="9" xfId="0" applyNumberFormat="1" applyFont="1" applyFill="1" applyBorder="1"/>
    <xf numFmtId="4" fontId="2" fillId="0" borderId="8" xfId="0" applyNumberFormat="1" applyFont="1" applyBorder="1"/>
    <xf numFmtId="4" fontId="13" fillId="2" borderId="10" xfId="0" applyNumberFormat="1" applyFont="1" applyFill="1" applyBorder="1"/>
    <xf numFmtId="4" fontId="13" fillId="2" borderId="11" xfId="0" applyNumberFormat="1" applyFont="1" applyFill="1" applyBorder="1"/>
    <xf numFmtId="4" fontId="14" fillId="0" borderId="9" xfId="0" applyNumberFormat="1" applyFont="1" applyBorder="1"/>
    <xf numFmtId="4" fontId="13" fillId="2" borderId="8" xfId="0" applyNumberFormat="1" applyFont="1" applyFill="1" applyBorder="1"/>
    <xf numFmtId="4" fontId="13" fillId="2" borderId="12" xfId="0" applyNumberFormat="1" applyFont="1" applyFill="1" applyBorder="1"/>
    <xf numFmtId="4" fontId="2" fillId="0" borderId="10" xfId="0" applyNumberFormat="1" applyFont="1" applyBorder="1"/>
    <xf numFmtId="4" fontId="15" fillId="0" borderId="9" xfId="0" applyNumberFormat="1" applyFont="1" applyBorder="1"/>
    <xf numFmtId="4" fontId="15" fillId="2" borderId="9" xfId="0" applyNumberFormat="1" applyFont="1" applyFill="1" applyBorder="1"/>
    <xf numFmtId="4" fontId="10" fillId="2" borderId="8" xfId="0" applyNumberFormat="1" applyFont="1" applyFill="1" applyBorder="1"/>
    <xf numFmtId="4" fontId="5" fillId="2" borderId="2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/>
    <xf numFmtId="4" fontId="5" fillId="2" borderId="4" xfId="0" applyNumberFormat="1" applyFont="1" applyFill="1" applyBorder="1" applyAlignment="1"/>
    <xf numFmtId="4" fontId="3" fillId="2" borderId="8" xfId="0" applyNumberFormat="1" applyFont="1" applyFill="1" applyBorder="1" applyAlignment="1">
      <alignment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C129-33A0-42DF-A078-86C1F148E9B3}">
  <dimension ref="A1:CA27"/>
  <sheetViews>
    <sheetView tabSelected="1" view="pageBreakPreview" zoomScale="60" zoomScaleNormal="100" workbookViewId="0">
      <selection activeCell="BU53" sqref="BU53"/>
    </sheetView>
  </sheetViews>
  <sheetFormatPr defaultColWidth="9.140625" defaultRowHeight="14.25" x14ac:dyDescent="0.2"/>
  <cols>
    <col min="1" max="1" width="12.85546875" style="1" customWidth="1"/>
    <col min="2" max="2" width="19.28515625" style="1" customWidth="1"/>
    <col min="3" max="3" width="10.28515625" style="1" hidden="1" customWidth="1"/>
    <col min="4" max="4" width="9.28515625" style="1" hidden="1" customWidth="1"/>
    <col min="5" max="5" width="10.28515625" style="1" hidden="1" customWidth="1"/>
    <col min="6" max="6" width="9" style="1" hidden="1" customWidth="1"/>
    <col min="7" max="7" width="10.28515625" style="1" hidden="1" customWidth="1"/>
    <col min="8" max="8" width="22.42578125" style="1" hidden="1" customWidth="1"/>
    <col min="9" max="9" width="10.28515625" style="1" hidden="1" customWidth="1"/>
    <col min="10" max="10" width="9" style="1" hidden="1" customWidth="1"/>
    <col min="11" max="11" width="10.28515625" style="1" hidden="1" customWidth="1"/>
    <col min="12" max="12" width="9" style="1" hidden="1" customWidth="1"/>
    <col min="13" max="13" width="19.140625" style="1" customWidth="1"/>
    <col min="14" max="14" width="17.28515625" style="1" customWidth="1"/>
    <col min="15" max="15" width="10.28515625" style="1" hidden="1" customWidth="1"/>
    <col min="16" max="16" width="22.42578125" style="1" hidden="1" customWidth="1"/>
    <col min="17" max="17" width="10.28515625" style="1" hidden="1" customWidth="1"/>
    <col min="18" max="18" width="9" style="1" hidden="1" customWidth="1"/>
    <col min="19" max="19" width="10.28515625" style="1" hidden="1" customWidth="1"/>
    <col min="20" max="20" width="9" style="1" hidden="1" customWidth="1"/>
    <col min="21" max="22" width="19.42578125" style="1" bestFit="1" customWidth="1"/>
    <col min="23" max="23" width="17.5703125" style="1" customWidth="1"/>
    <col min="24" max="24" width="10.28515625" style="1" hidden="1" customWidth="1"/>
    <col min="25" max="25" width="9" style="1" hidden="1" customWidth="1"/>
    <col min="26" max="26" width="15.42578125" style="1" bestFit="1" customWidth="1"/>
    <col min="27" max="27" width="17.28515625" style="1" customWidth="1"/>
    <col min="28" max="28" width="15.140625" style="1" customWidth="1"/>
    <col min="29" max="29" width="10" style="1" hidden="1" customWidth="1"/>
    <col min="30" max="30" width="6.7109375" style="1" hidden="1" customWidth="1"/>
    <col min="31" max="31" width="8.85546875" style="1" hidden="1" customWidth="1"/>
    <col min="32" max="32" width="17.85546875" style="2" bestFit="1" customWidth="1"/>
    <col min="33" max="34" width="17.85546875" style="1" bestFit="1" customWidth="1"/>
    <col min="35" max="35" width="15.42578125" style="1" bestFit="1" customWidth="1"/>
    <col min="36" max="36" width="17.85546875" style="1" bestFit="1" customWidth="1"/>
    <col min="37" max="37" width="18.5703125" style="1" customWidth="1"/>
    <col min="38" max="38" width="17.85546875" style="1" bestFit="1" customWidth="1"/>
    <col min="39" max="39" width="19.42578125" style="1" bestFit="1" customWidth="1"/>
    <col min="40" max="40" width="10.28515625" style="1" hidden="1" customWidth="1"/>
    <col min="41" max="41" width="9" style="1" hidden="1" customWidth="1"/>
    <col min="42" max="42" width="21.28515625" style="1" customWidth="1"/>
    <col min="43" max="43" width="10.28515625" style="1" hidden="1" customWidth="1"/>
    <col min="44" max="44" width="9" style="1" hidden="1" customWidth="1"/>
    <col min="45" max="45" width="10.28515625" style="1" hidden="1" customWidth="1"/>
    <col min="46" max="46" width="9" style="1" hidden="1" customWidth="1"/>
    <col min="47" max="47" width="10.28515625" style="1" hidden="1" customWidth="1"/>
    <col min="48" max="48" width="9" style="1" hidden="1" customWidth="1"/>
    <col min="49" max="49" width="10.28515625" style="1" hidden="1" customWidth="1"/>
    <col min="50" max="50" width="9" style="1" hidden="1" customWidth="1"/>
    <col min="51" max="51" width="20.28515625" style="1" customWidth="1"/>
    <col min="52" max="52" width="17.5703125" style="1" customWidth="1"/>
    <col min="53" max="53" width="10.28515625" style="1" hidden="1" customWidth="1"/>
    <col min="54" max="54" width="9" style="1" hidden="1" customWidth="1"/>
    <col min="55" max="55" width="10.28515625" style="1" hidden="1" customWidth="1"/>
    <col min="56" max="56" width="9" style="1" hidden="1" customWidth="1"/>
    <col min="57" max="57" width="10.28515625" style="1" hidden="1" customWidth="1"/>
    <col min="58" max="58" width="9" style="1" hidden="1" customWidth="1"/>
    <col min="59" max="59" width="10.28515625" style="1" hidden="1" customWidth="1"/>
    <col min="60" max="60" width="9" style="1" hidden="1" customWidth="1"/>
    <col min="61" max="61" width="10.28515625" style="1" hidden="1" customWidth="1"/>
    <col min="62" max="62" width="9" style="1" hidden="1" customWidth="1"/>
    <col min="63" max="63" width="20.28515625" style="1" customWidth="1"/>
    <col min="64" max="64" width="18.5703125" style="1" customWidth="1"/>
    <col min="65" max="65" width="10.28515625" style="1" hidden="1" customWidth="1"/>
    <col min="66" max="66" width="2" style="1" hidden="1" customWidth="1"/>
    <col min="67" max="67" width="17.85546875" style="1" bestFit="1" customWidth="1"/>
    <col min="68" max="68" width="19.42578125" style="1" bestFit="1" customWidth="1"/>
    <col min="69" max="69" width="15.42578125" style="1" bestFit="1" customWidth="1"/>
    <col min="70" max="70" width="10" style="1" hidden="1" customWidth="1"/>
    <col min="71" max="71" width="8.85546875" style="1" hidden="1" customWidth="1"/>
    <col min="72" max="74" width="15.42578125" style="1" bestFit="1" customWidth="1"/>
    <col min="75" max="75" width="15.28515625" style="1" customWidth="1"/>
    <col min="76" max="76" width="10" style="1" hidden="1" customWidth="1"/>
    <col min="77" max="77" width="8.85546875" style="1" hidden="1" customWidth="1"/>
    <col min="78" max="78" width="17.85546875" style="1" bestFit="1" customWidth="1"/>
    <col min="79" max="79" width="21" style="1" bestFit="1" customWidth="1"/>
    <col min="80" max="16384" width="9.140625" style="1"/>
  </cols>
  <sheetData>
    <row r="1" spans="1:79" s="2" customFormat="1" x14ac:dyDescent="0.2">
      <c r="B1" s="2" t="s">
        <v>61</v>
      </c>
    </row>
    <row r="2" spans="1:79" s="2" customFormat="1" ht="15" x14ac:dyDescent="0.25">
      <c r="D2" s="3"/>
      <c r="E2" s="3"/>
      <c r="F2" s="3"/>
      <c r="M2" s="4"/>
      <c r="O2" s="3"/>
      <c r="P2" s="3"/>
      <c r="Q2" s="3"/>
      <c r="AK2" s="5"/>
    </row>
    <row r="3" spans="1:79" s="15" customFormat="1" ht="54" customHeight="1" x14ac:dyDescent="0.25">
      <c r="A3" s="6"/>
      <c r="B3" s="73" t="s">
        <v>62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" t="s">
        <v>0</v>
      </c>
      <c r="W3" s="9" t="s">
        <v>59</v>
      </c>
      <c r="X3" s="10"/>
      <c r="Y3" s="10"/>
      <c r="Z3" s="10"/>
      <c r="AA3" s="10"/>
      <c r="AB3" s="10"/>
      <c r="AC3" s="65"/>
      <c r="AD3" s="65"/>
      <c r="AE3" s="66"/>
      <c r="AF3" s="63" t="s">
        <v>1</v>
      </c>
      <c r="AG3" s="12" t="s">
        <v>2</v>
      </c>
      <c r="AH3" s="13"/>
      <c r="AI3" s="13"/>
      <c r="AJ3" s="13"/>
      <c r="AK3" s="13"/>
      <c r="AL3" s="14"/>
      <c r="AM3" s="68" t="s">
        <v>3</v>
      </c>
      <c r="AN3" s="63" t="s">
        <v>3</v>
      </c>
      <c r="AO3" s="63" t="s">
        <v>3</v>
      </c>
      <c r="AP3" s="60" t="s">
        <v>4</v>
      </c>
      <c r="AQ3" s="60"/>
      <c r="AR3" s="60"/>
      <c r="AS3" s="60"/>
      <c r="AT3" s="60"/>
      <c r="AU3" s="60"/>
      <c r="AV3" s="60"/>
      <c r="AW3" s="60"/>
      <c r="AX3" s="57"/>
      <c r="AY3" s="70" t="s">
        <v>5</v>
      </c>
      <c r="AZ3" s="9" t="s">
        <v>60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1"/>
      <c r="BP3" s="70" t="s">
        <v>6</v>
      </c>
      <c r="BQ3" s="17" t="s">
        <v>7</v>
      </c>
      <c r="BR3" s="8"/>
      <c r="BS3" s="8"/>
      <c r="BT3" s="8"/>
      <c r="BU3" s="70" t="s">
        <v>8</v>
      </c>
      <c r="BV3" s="9" t="s">
        <v>9</v>
      </c>
      <c r="BW3" s="10"/>
      <c r="BX3" s="61"/>
      <c r="BY3" s="62"/>
      <c r="BZ3" s="70" t="s">
        <v>10</v>
      </c>
      <c r="CA3" s="68" t="s">
        <v>11</v>
      </c>
    </row>
    <row r="4" spans="1:79" s="20" customFormat="1" ht="43.5" customHeight="1" x14ac:dyDescent="0.25">
      <c r="A4" s="16">
        <v>2022</v>
      </c>
      <c r="B4" s="56" t="s">
        <v>12</v>
      </c>
      <c r="C4" s="56" t="s">
        <v>13</v>
      </c>
      <c r="D4" s="57"/>
      <c r="E4" s="56" t="s">
        <v>14</v>
      </c>
      <c r="F4" s="57"/>
      <c r="G4" s="56" t="s">
        <v>15</v>
      </c>
      <c r="H4" s="57"/>
      <c r="I4" s="56" t="s">
        <v>16</v>
      </c>
      <c r="J4" s="57"/>
      <c r="K4" s="56" t="s">
        <v>17</v>
      </c>
      <c r="L4" s="57"/>
      <c r="M4" s="56" t="s">
        <v>18</v>
      </c>
      <c r="N4" s="56" t="s">
        <v>19</v>
      </c>
      <c r="O4" s="56"/>
      <c r="P4" s="57"/>
      <c r="Q4" s="56"/>
      <c r="R4" s="57"/>
      <c r="S4" s="56" t="s">
        <v>20</v>
      </c>
      <c r="T4" s="57"/>
      <c r="U4" s="67" t="s">
        <v>21</v>
      </c>
      <c r="V4" s="18"/>
      <c r="W4" s="56" t="s">
        <v>22</v>
      </c>
      <c r="X4" s="56"/>
      <c r="Y4" s="57"/>
      <c r="Z4" s="56" t="s">
        <v>19</v>
      </c>
      <c r="AA4" s="56" t="s">
        <v>23</v>
      </c>
      <c r="AB4" s="67" t="s">
        <v>21</v>
      </c>
      <c r="AC4" s="56"/>
      <c r="AD4" s="60"/>
      <c r="AE4" s="57"/>
      <c r="AF4" s="64"/>
      <c r="AG4" s="56" t="s">
        <v>12</v>
      </c>
      <c r="AH4" s="56" t="s">
        <v>22</v>
      </c>
      <c r="AI4" s="56" t="s">
        <v>24</v>
      </c>
      <c r="AJ4" s="56" t="s">
        <v>19</v>
      </c>
      <c r="AK4" s="56" t="s">
        <v>25</v>
      </c>
      <c r="AL4" s="67" t="s">
        <v>21</v>
      </c>
      <c r="AM4" s="69"/>
      <c r="AN4" s="56"/>
      <c r="AO4" s="57"/>
      <c r="AP4" s="56" t="s">
        <v>22</v>
      </c>
      <c r="AQ4" s="19"/>
      <c r="AR4" s="19"/>
      <c r="AS4" s="56"/>
      <c r="AT4" s="57"/>
      <c r="AU4" s="56"/>
      <c r="AV4" s="57"/>
      <c r="AW4" s="56"/>
      <c r="AX4" s="57"/>
      <c r="AY4" s="70"/>
      <c r="AZ4" s="58" t="s">
        <v>12</v>
      </c>
      <c r="BA4" s="58" t="s">
        <v>26</v>
      </c>
      <c r="BB4" s="59"/>
      <c r="BC4" s="56" t="s">
        <v>17</v>
      </c>
      <c r="BD4" s="57"/>
      <c r="BE4" s="58" t="s">
        <v>27</v>
      </c>
      <c r="BF4" s="59"/>
      <c r="BG4" s="58" t="s">
        <v>28</v>
      </c>
      <c r="BH4" s="59"/>
      <c r="BI4" s="58" t="s">
        <v>29</v>
      </c>
      <c r="BJ4" s="59"/>
      <c r="BK4" s="56" t="s">
        <v>18</v>
      </c>
      <c r="BL4" s="58" t="s">
        <v>19</v>
      </c>
      <c r="BM4" s="58"/>
      <c r="BN4" s="59"/>
      <c r="BO4" s="71" t="s">
        <v>21</v>
      </c>
      <c r="BP4" s="70"/>
      <c r="BQ4" s="58" t="s">
        <v>23</v>
      </c>
      <c r="BR4" s="58" t="s">
        <v>30</v>
      </c>
      <c r="BS4" s="59"/>
      <c r="BT4" s="71" t="s">
        <v>19</v>
      </c>
      <c r="BU4" s="70"/>
      <c r="BV4" s="72" t="s">
        <v>31</v>
      </c>
      <c r="BW4" s="72" t="s">
        <v>14</v>
      </c>
      <c r="BX4" s="56" t="s">
        <v>32</v>
      </c>
      <c r="BY4" s="57"/>
      <c r="BZ4" s="70"/>
      <c r="CA4" s="69"/>
    </row>
    <row r="5" spans="1:79" s="24" customFormat="1" ht="12.75" x14ac:dyDescent="0.2">
      <c r="A5" s="21"/>
      <c r="B5" s="21" t="s">
        <v>34</v>
      </c>
      <c r="C5" s="21" t="s">
        <v>33</v>
      </c>
      <c r="D5" s="21" t="s">
        <v>34</v>
      </c>
      <c r="E5" s="21" t="s">
        <v>33</v>
      </c>
      <c r="F5" s="21" t="s">
        <v>34</v>
      </c>
      <c r="G5" s="21" t="s">
        <v>33</v>
      </c>
      <c r="H5" s="21" t="s">
        <v>34</v>
      </c>
      <c r="I5" s="21" t="s">
        <v>33</v>
      </c>
      <c r="J5" s="21" t="s">
        <v>34</v>
      </c>
      <c r="K5" s="21" t="s">
        <v>33</v>
      </c>
      <c r="L5" s="21" t="s">
        <v>34</v>
      </c>
      <c r="M5" s="21" t="s">
        <v>34</v>
      </c>
      <c r="N5" s="21" t="s">
        <v>34</v>
      </c>
      <c r="O5" s="21" t="s">
        <v>33</v>
      </c>
      <c r="P5" s="21" t="s">
        <v>34</v>
      </c>
      <c r="Q5" s="21" t="s">
        <v>33</v>
      </c>
      <c r="R5" s="21" t="s">
        <v>34</v>
      </c>
      <c r="S5" s="21" t="s">
        <v>33</v>
      </c>
      <c r="T5" s="21" t="s">
        <v>34</v>
      </c>
      <c r="U5" s="21" t="s">
        <v>34</v>
      </c>
      <c r="V5" s="21" t="s">
        <v>34</v>
      </c>
      <c r="W5" s="21" t="s">
        <v>34</v>
      </c>
      <c r="X5" s="21" t="s">
        <v>33</v>
      </c>
      <c r="Y5" s="21" t="s">
        <v>34</v>
      </c>
      <c r="Z5" s="21" t="s">
        <v>34</v>
      </c>
      <c r="AA5" s="21" t="s">
        <v>34</v>
      </c>
      <c r="AB5" s="21" t="s">
        <v>34</v>
      </c>
      <c r="AC5" s="21" t="s">
        <v>35</v>
      </c>
      <c r="AD5" s="21"/>
      <c r="AE5" s="21" t="s">
        <v>36</v>
      </c>
      <c r="AF5" s="22" t="s">
        <v>34</v>
      </c>
      <c r="AG5" s="21" t="s">
        <v>34</v>
      </c>
      <c r="AH5" s="21" t="s">
        <v>34</v>
      </c>
      <c r="AI5" s="21" t="s">
        <v>34</v>
      </c>
      <c r="AJ5" s="21" t="s">
        <v>34</v>
      </c>
      <c r="AK5" s="21" t="s">
        <v>34</v>
      </c>
      <c r="AL5" s="21" t="s">
        <v>34</v>
      </c>
      <c r="AM5" s="21" t="s">
        <v>34</v>
      </c>
      <c r="AN5" s="21" t="s">
        <v>33</v>
      </c>
      <c r="AO5" s="21" t="s">
        <v>34</v>
      </c>
      <c r="AP5" s="21" t="s">
        <v>34</v>
      </c>
      <c r="AQ5" s="21" t="s">
        <v>33</v>
      </c>
      <c r="AR5" s="21" t="s">
        <v>34</v>
      </c>
      <c r="AS5" s="21" t="s">
        <v>33</v>
      </c>
      <c r="AT5" s="21" t="s">
        <v>34</v>
      </c>
      <c r="AU5" s="21" t="s">
        <v>33</v>
      </c>
      <c r="AV5" s="21" t="s">
        <v>34</v>
      </c>
      <c r="AW5" s="21" t="s">
        <v>33</v>
      </c>
      <c r="AX5" s="21" t="s">
        <v>34</v>
      </c>
      <c r="AY5" s="21" t="s">
        <v>34</v>
      </c>
      <c r="AZ5" s="21" t="s">
        <v>34</v>
      </c>
      <c r="BA5" s="21" t="s">
        <v>33</v>
      </c>
      <c r="BB5" s="21" t="s">
        <v>34</v>
      </c>
      <c r="BC5" s="22" t="s">
        <v>33</v>
      </c>
      <c r="BD5" s="22" t="s">
        <v>34</v>
      </c>
      <c r="BE5" s="22" t="s">
        <v>33</v>
      </c>
      <c r="BF5" s="22" t="s">
        <v>34</v>
      </c>
      <c r="BG5" s="22" t="s">
        <v>33</v>
      </c>
      <c r="BH5" s="22" t="s">
        <v>34</v>
      </c>
      <c r="BI5" s="22" t="s">
        <v>33</v>
      </c>
      <c r="BJ5" s="22" t="s">
        <v>34</v>
      </c>
      <c r="BK5" s="21" t="s">
        <v>34</v>
      </c>
      <c r="BL5" s="21" t="s">
        <v>34</v>
      </c>
      <c r="BM5" s="21" t="s">
        <v>33</v>
      </c>
      <c r="BN5" s="21" t="s">
        <v>34</v>
      </c>
      <c r="BO5" s="21" t="s">
        <v>36</v>
      </c>
      <c r="BP5" s="21" t="s">
        <v>34</v>
      </c>
      <c r="BQ5" s="21" t="s">
        <v>36</v>
      </c>
      <c r="BR5" s="21" t="s">
        <v>35</v>
      </c>
      <c r="BS5" s="21" t="s">
        <v>36</v>
      </c>
      <c r="BT5" s="21" t="s">
        <v>36</v>
      </c>
      <c r="BU5" s="21" t="s">
        <v>36</v>
      </c>
      <c r="BV5" s="21" t="s">
        <v>36</v>
      </c>
      <c r="BW5" s="21" t="s">
        <v>36</v>
      </c>
      <c r="BX5" s="21" t="s">
        <v>35</v>
      </c>
      <c r="BY5" s="21" t="s">
        <v>36</v>
      </c>
      <c r="BZ5" s="21" t="s">
        <v>36</v>
      </c>
      <c r="CA5" s="23" t="s">
        <v>34</v>
      </c>
    </row>
    <row r="6" spans="1:79" s="27" customFormat="1" ht="0.75" customHeight="1" x14ac:dyDescent="0.25">
      <c r="A6" s="25" t="s">
        <v>37</v>
      </c>
      <c r="B6" s="26">
        <v>6404305.5499999998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>
        <v>224429.4</v>
      </c>
      <c r="N6" s="26">
        <v>242455.82</v>
      </c>
      <c r="O6" s="26"/>
      <c r="P6" s="26"/>
      <c r="Q6" s="26"/>
      <c r="R6" s="26"/>
      <c r="S6" s="26"/>
      <c r="T6" s="26"/>
      <c r="U6" s="26"/>
      <c r="V6" s="26">
        <f>B6+M6+N6+T6+U6</f>
        <v>6871190.7700000005</v>
      </c>
      <c r="W6" s="26">
        <v>447727.05</v>
      </c>
      <c r="X6" s="26"/>
      <c r="Y6" s="26"/>
      <c r="Z6" s="26">
        <v>88493.18</v>
      </c>
      <c r="AA6" s="26">
        <v>173207.17</v>
      </c>
      <c r="AB6" s="26"/>
      <c r="AC6" s="26"/>
      <c r="AD6" s="26"/>
      <c r="AE6" s="26"/>
      <c r="AF6" s="26">
        <f>W6+Y6+Z6+AE6+AB6+AA6</f>
        <v>709427.4</v>
      </c>
      <c r="AG6" s="26">
        <v>627283.29</v>
      </c>
      <c r="AH6" s="26">
        <v>98228.9</v>
      </c>
      <c r="AI6" s="26">
        <v>56548.800000000003</v>
      </c>
      <c r="AJ6" s="26">
        <v>105031.2</v>
      </c>
      <c r="AK6" s="26">
        <v>134064</v>
      </c>
      <c r="AL6" s="26"/>
      <c r="AM6" s="26">
        <f>AG6+AH6+AI6+AJ6+AK6+AL6</f>
        <v>1021156.1900000001</v>
      </c>
      <c r="AN6" s="26"/>
      <c r="AO6" s="26"/>
      <c r="AP6" s="26">
        <v>31303.8</v>
      </c>
      <c r="AQ6" s="26"/>
      <c r="AR6" s="26"/>
      <c r="AS6" s="26"/>
      <c r="AT6" s="26"/>
      <c r="AU6" s="26"/>
      <c r="AV6" s="26"/>
      <c r="AW6" s="26"/>
      <c r="AX6" s="26"/>
      <c r="AY6" s="26">
        <f>AP6+AX6</f>
        <v>31303.8</v>
      </c>
      <c r="AZ6" s="26">
        <v>742810.02</v>
      </c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>
        <v>194057.24</v>
      </c>
      <c r="BL6" s="26">
        <v>36332.980000000003</v>
      </c>
      <c r="BM6" s="26"/>
      <c r="BN6" s="26"/>
      <c r="BO6" s="26"/>
      <c r="BP6" s="26">
        <f>AZ6+BK6+BL6+BN6+BO6</f>
        <v>973200.24</v>
      </c>
      <c r="BQ6" s="26">
        <v>18838.82</v>
      </c>
      <c r="BR6" s="26"/>
      <c r="BS6" s="26"/>
      <c r="BT6" s="26">
        <v>44943.6</v>
      </c>
      <c r="BU6" s="26">
        <f>BQ6+BT6</f>
        <v>63782.42</v>
      </c>
      <c r="BV6" s="26">
        <v>45025.43</v>
      </c>
      <c r="BW6" s="26">
        <v>87957.8</v>
      </c>
      <c r="BX6" s="26"/>
      <c r="BY6" s="26">
        <v>0</v>
      </c>
      <c r="BZ6" s="26">
        <f>BV6+BW6+BY6</f>
        <v>132983.23000000001</v>
      </c>
      <c r="CA6" s="26">
        <f>V6+AF6+AM6+AY6+BP6+BU6+BZ6</f>
        <v>9803044.0500000026</v>
      </c>
    </row>
    <row r="7" spans="1:79" s="27" customFormat="1" ht="18" hidden="1" x14ac:dyDescent="0.25">
      <c r="A7" s="28" t="s">
        <v>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>
        <v>1909204.27</v>
      </c>
      <c r="V7" s="26">
        <f>B7+M7+N7+T7+U7</f>
        <v>1909204.27</v>
      </c>
      <c r="W7" s="26"/>
      <c r="X7" s="26"/>
      <c r="Y7" s="26"/>
      <c r="Z7" s="26"/>
      <c r="AA7" s="26"/>
      <c r="AB7" s="26"/>
      <c r="AC7" s="26"/>
      <c r="AD7" s="26"/>
      <c r="AE7" s="26"/>
      <c r="AF7" s="26">
        <f>W7+Y7+Z7+AE7+AB7+AA7</f>
        <v>0</v>
      </c>
      <c r="AG7" s="26"/>
      <c r="AH7" s="26"/>
      <c r="AI7" s="26"/>
      <c r="AJ7" s="26"/>
      <c r="AK7" s="26"/>
      <c r="AL7" s="26"/>
      <c r="AM7" s="26">
        <f>AG7+AH7+AI7+AJ7+AK7+AL7</f>
        <v>0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>
        <f>AP7+AX7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>
        <v>235854.53</v>
      </c>
      <c r="BP7" s="26">
        <f>AZ7+BK7+BL7+BN7+BO7</f>
        <v>235854.53</v>
      </c>
      <c r="BQ7" s="26"/>
      <c r="BR7" s="26"/>
      <c r="BS7" s="26"/>
      <c r="BT7" s="26"/>
      <c r="BU7" s="26">
        <f>BQ7+BT7</f>
        <v>0</v>
      </c>
      <c r="BV7" s="26"/>
      <c r="BW7" s="26"/>
      <c r="BX7" s="26"/>
      <c r="BY7" s="26"/>
      <c r="BZ7" s="26">
        <f>BV7+BW7+BY7</f>
        <v>0</v>
      </c>
      <c r="CA7" s="26">
        <f>V7+AF7+AM7+AY7+BP7+BU7+BZ7</f>
        <v>2145058.7999999998</v>
      </c>
    </row>
    <row r="8" spans="1:79" s="31" customFormat="1" ht="18" x14ac:dyDescent="0.25">
      <c r="A8" s="29" t="s">
        <v>39</v>
      </c>
      <c r="B8" s="30">
        <f>SUM(B6:B7)</f>
        <v>6404305.5499999998</v>
      </c>
      <c r="C8" s="30">
        <f t="shared" ref="C8:L8" si="0">SUM(C6:C7)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>SUM(M6:M7)</f>
        <v>224429.4</v>
      </c>
      <c r="N8" s="30">
        <f>SUM(N6:N7)</f>
        <v>242455.82</v>
      </c>
      <c r="O8" s="30">
        <f t="shared" ref="O8:S8" si="1">SUM(O6:O7)</f>
        <v>0</v>
      </c>
      <c r="P8" s="30">
        <f t="shared" si="1"/>
        <v>0</v>
      </c>
      <c r="Q8" s="30">
        <f t="shared" si="1"/>
        <v>0</v>
      </c>
      <c r="R8" s="30">
        <f t="shared" si="1"/>
        <v>0</v>
      </c>
      <c r="S8" s="30">
        <f t="shared" si="1"/>
        <v>0</v>
      </c>
      <c r="T8" s="30">
        <f>SUM(T6:T7)</f>
        <v>0</v>
      </c>
      <c r="U8" s="30">
        <f t="shared" ref="U8" si="2">SUM(U6:U7)</f>
        <v>1909204.27</v>
      </c>
      <c r="V8" s="30">
        <f>SUM(V6:V7)</f>
        <v>8780395.040000001</v>
      </c>
      <c r="W8" s="30">
        <f t="shared" ref="W8:AK8" si="3">SUM(W6:W7)</f>
        <v>447727.05</v>
      </c>
      <c r="X8" s="30">
        <f t="shared" si="3"/>
        <v>0</v>
      </c>
      <c r="Y8" s="30">
        <f t="shared" si="3"/>
        <v>0</v>
      </c>
      <c r="Z8" s="30">
        <f t="shared" si="3"/>
        <v>88493.18</v>
      </c>
      <c r="AA8" s="30">
        <f t="shared" si="3"/>
        <v>173207.17</v>
      </c>
      <c r="AB8" s="30">
        <f t="shared" si="3"/>
        <v>0</v>
      </c>
      <c r="AC8" s="30">
        <f t="shared" si="3"/>
        <v>0</v>
      </c>
      <c r="AD8" s="30">
        <f t="shared" si="3"/>
        <v>0</v>
      </c>
      <c r="AE8" s="30">
        <f t="shared" si="3"/>
        <v>0</v>
      </c>
      <c r="AF8" s="30">
        <f t="shared" si="3"/>
        <v>709427.4</v>
      </c>
      <c r="AG8" s="30">
        <f t="shared" si="3"/>
        <v>627283.29</v>
      </c>
      <c r="AH8" s="30">
        <f t="shared" si="3"/>
        <v>98228.9</v>
      </c>
      <c r="AI8" s="30">
        <f t="shared" si="3"/>
        <v>56548.800000000003</v>
      </c>
      <c r="AJ8" s="30">
        <f t="shared" si="3"/>
        <v>105031.2</v>
      </c>
      <c r="AK8" s="30">
        <f t="shared" si="3"/>
        <v>134064</v>
      </c>
      <c r="AL8" s="30">
        <f>SUM(AL6:AL7)</f>
        <v>0</v>
      </c>
      <c r="AM8" s="30">
        <f>AG8+AH8+AI8+AJ8+AK8+AL8</f>
        <v>1021156.1900000001</v>
      </c>
      <c r="AN8" s="30"/>
      <c r="AO8" s="30"/>
      <c r="AP8" s="30">
        <f>SUM(AP6:AP7)</f>
        <v>31303.8</v>
      </c>
      <c r="AQ8" s="30">
        <f t="shared" ref="AQ8:AX8" si="4">SUM(AQ6:AQ7)</f>
        <v>0</v>
      </c>
      <c r="AR8" s="30">
        <f t="shared" si="4"/>
        <v>0</v>
      </c>
      <c r="AS8" s="30">
        <f t="shared" si="4"/>
        <v>0</v>
      </c>
      <c r="AT8" s="30">
        <f t="shared" si="4"/>
        <v>0</v>
      </c>
      <c r="AU8" s="30">
        <f t="shared" si="4"/>
        <v>0</v>
      </c>
      <c r="AV8" s="30">
        <f t="shared" si="4"/>
        <v>0</v>
      </c>
      <c r="AW8" s="30">
        <f t="shared" si="4"/>
        <v>0</v>
      </c>
      <c r="AX8" s="30">
        <f t="shared" si="4"/>
        <v>0</v>
      </c>
      <c r="AY8" s="30">
        <f>AP8+AX8</f>
        <v>31303.8</v>
      </c>
      <c r="AZ8" s="30">
        <f>SUM(AZ6:AZ7)</f>
        <v>742810.02</v>
      </c>
      <c r="BA8" s="30">
        <f t="shared" ref="BA8:BO8" si="5">SUM(BA6:BA7)</f>
        <v>0</v>
      </c>
      <c r="BB8" s="30">
        <f t="shared" si="5"/>
        <v>0</v>
      </c>
      <c r="BC8" s="30">
        <f t="shared" si="5"/>
        <v>0</v>
      </c>
      <c r="BD8" s="30">
        <f t="shared" si="5"/>
        <v>0</v>
      </c>
      <c r="BE8" s="30">
        <f t="shared" si="5"/>
        <v>0</v>
      </c>
      <c r="BF8" s="30">
        <f t="shared" si="5"/>
        <v>0</v>
      </c>
      <c r="BG8" s="30">
        <f t="shared" si="5"/>
        <v>0</v>
      </c>
      <c r="BH8" s="30">
        <f t="shared" si="5"/>
        <v>0</v>
      </c>
      <c r="BI8" s="30">
        <f t="shared" si="5"/>
        <v>0</v>
      </c>
      <c r="BJ8" s="30">
        <f t="shared" si="5"/>
        <v>0</v>
      </c>
      <c r="BK8" s="30">
        <f>SUM(BK6:BK7)</f>
        <v>194057.24</v>
      </c>
      <c r="BL8" s="30">
        <f>SUM(BL6:BL7)</f>
        <v>36332.980000000003</v>
      </c>
      <c r="BM8" s="30">
        <f t="shared" si="5"/>
        <v>0</v>
      </c>
      <c r="BN8" s="30">
        <f t="shared" si="5"/>
        <v>0</v>
      </c>
      <c r="BO8" s="30">
        <f t="shared" si="5"/>
        <v>235854.53</v>
      </c>
      <c r="BP8" s="30">
        <f>AZ8+BK8+BL8+BN8+BO8</f>
        <v>1209054.77</v>
      </c>
      <c r="BQ8" s="30">
        <f>SUM(BQ6:BQ7)</f>
        <v>18838.82</v>
      </c>
      <c r="BR8" s="30">
        <f>SUM(BR6:BR7)</f>
        <v>0</v>
      </c>
      <c r="BS8" s="30">
        <f>SUM(BS6:BS7)</f>
        <v>0</v>
      </c>
      <c r="BT8" s="30">
        <f>SUM(BT6:BT7)</f>
        <v>44943.6</v>
      </c>
      <c r="BU8" s="30">
        <f>BQ8+BT8</f>
        <v>63782.42</v>
      </c>
      <c r="BV8" s="30">
        <f>SUM(BV6:BV7)</f>
        <v>45025.43</v>
      </c>
      <c r="BW8" s="30">
        <f>SUM(BW6:BW7)</f>
        <v>87957.8</v>
      </c>
      <c r="BX8" s="30">
        <f>SUM(BX6:BX7)</f>
        <v>0</v>
      </c>
      <c r="BY8" s="30">
        <f>SUM(BY6:BY7)</f>
        <v>0</v>
      </c>
      <c r="BZ8" s="30">
        <f>BV8+BW8+BY8</f>
        <v>132983.23000000001</v>
      </c>
      <c r="CA8" s="30">
        <f t="shared" ref="CA8" si="6">SUM(CA6:CA7)</f>
        <v>11948102.850000001</v>
      </c>
    </row>
    <row r="9" spans="1:79" s="15" customFormat="1" ht="18" x14ac:dyDescent="0.25">
      <c r="A9" s="32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3"/>
      <c r="N9" s="33"/>
      <c r="O9" s="33"/>
      <c r="P9" s="33"/>
      <c r="Q9" s="33"/>
      <c r="R9" s="33"/>
      <c r="S9" s="33"/>
      <c r="T9" s="33"/>
      <c r="U9" s="34"/>
      <c r="V9" s="35">
        <f>B9+M9+N9+P9+T9+R9+U9</f>
        <v>0</v>
      </c>
      <c r="W9" s="34"/>
      <c r="X9" s="34"/>
      <c r="Y9" s="34"/>
      <c r="Z9" s="34"/>
      <c r="AA9" s="33"/>
      <c r="AB9" s="34"/>
      <c r="AC9" s="34"/>
      <c r="AD9" s="34"/>
      <c r="AE9" s="34"/>
      <c r="AF9" s="35">
        <f>W9+Y9+Z9+AE9+AB9+AA9</f>
        <v>0</v>
      </c>
      <c r="AG9" s="36"/>
      <c r="AH9" s="34"/>
      <c r="AI9" s="34"/>
      <c r="AJ9" s="34"/>
      <c r="AK9" s="33"/>
      <c r="AL9" s="33"/>
      <c r="AM9" s="35">
        <f>AG9+AH9+AI9+AJ9+AK9+AL9</f>
        <v>0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5">
        <f>AP9+AX9</f>
        <v>0</v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4"/>
      <c r="BP9" s="35">
        <f>AZ9+BK9+BL9+BN9+BO9</f>
        <v>0</v>
      </c>
      <c r="BQ9" s="34"/>
      <c r="BR9" s="34"/>
      <c r="BS9" s="34"/>
      <c r="BT9" s="33"/>
      <c r="BU9" s="35">
        <f>BQ9+BT9</f>
        <v>0</v>
      </c>
      <c r="BV9" s="33"/>
      <c r="BW9" s="33"/>
      <c r="BX9" s="34">
        <v>0</v>
      </c>
      <c r="BY9" s="34"/>
      <c r="BZ9" s="35">
        <f>BV9+BW9+BY9</f>
        <v>0</v>
      </c>
      <c r="CA9" s="37">
        <f>V9+AF9+AM9+AY9+BP9+BU9+BZ9</f>
        <v>0</v>
      </c>
    </row>
    <row r="10" spans="1:79" s="27" customFormat="1" ht="19.5" x14ac:dyDescent="0.3">
      <c r="A10" s="38" t="s">
        <v>41</v>
      </c>
      <c r="B10" s="34">
        <v>5802744.75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3">
        <v>513558.09</v>
      </c>
      <c r="N10" s="33">
        <v>264230.38</v>
      </c>
      <c r="O10" s="33"/>
      <c r="P10" s="33"/>
      <c r="Q10" s="33"/>
      <c r="R10" s="33"/>
      <c r="S10" s="33"/>
      <c r="T10" s="33"/>
      <c r="U10" s="39">
        <v>4769313.12</v>
      </c>
      <c r="V10" s="35">
        <f>B10+M10+N10+P10+T10+R10+U10</f>
        <v>11349846.34</v>
      </c>
      <c r="W10" s="34">
        <v>447727.05</v>
      </c>
      <c r="X10" s="34"/>
      <c r="Y10" s="34"/>
      <c r="Z10" s="34">
        <v>78507.11</v>
      </c>
      <c r="AA10" s="33">
        <v>173207.17</v>
      </c>
      <c r="AB10" s="34">
        <v>270781.23</v>
      </c>
      <c r="AC10" s="33"/>
      <c r="AD10" s="33"/>
      <c r="AE10" s="33"/>
      <c r="AF10" s="35">
        <f>W10+Y10+Z10+AE10+AB10+AA10</f>
        <v>970222.56</v>
      </c>
      <c r="AG10" s="36">
        <v>627283.29</v>
      </c>
      <c r="AH10" s="34">
        <v>98228.9</v>
      </c>
      <c r="AI10" s="34">
        <v>56548.800000000003</v>
      </c>
      <c r="AJ10" s="34">
        <v>113471.12</v>
      </c>
      <c r="AK10" s="33">
        <v>150822</v>
      </c>
      <c r="AL10" s="33">
        <v>840090.82</v>
      </c>
      <c r="AM10" s="35">
        <f>AG10+AH10+AI10+AJ10+AK10+AL10</f>
        <v>1886444.9300000002</v>
      </c>
      <c r="AN10" s="33"/>
      <c r="AO10" s="33"/>
      <c r="AP10" s="33">
        <v>31303.8</v>
      </c>
      <c r="AQ10" s="33"/>
      <c r="AR10" s="33"/>
      <c r="AS10" s="33"/>
      <c r="AT10" s="33"/>
      <c r="AU10" s="33"/>
      <c r="AV10" s="33"/>
      <c r="AW10" s="33"/>
      <c r="AX10" s="33"/>
      <c r="AY10" s="35">
        <f>AP10+AX10</f>
        <v>31303.8</v>
      </c>
      <c r="AZ10" s="33">
        <v>742810.02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>
        <v>194057.24</v>
      </c>
      <c r="BL10" s="33">
        <v>55226.78</v>
      </c>
      <c r="BM10" s="33"/>
      <c r="BN10" s="33"/>
      <c r="BO10" s="40">
        <v>794619.85</v>
      </c>
      <c r="BP10" s="35">
        <f>AZ10+BK10+BL10+BN10+BO10</f>
        <v>1786713.8900000001</v>
      </c>
      <c r="BQ10" s="34">
        <v>18838.82</v>
      </c>
      <c r="BR10" s="34"/>
      <c r="BS10" s="34"/>
      <c r="BT10" s="33">
        <v>44909.52</v>
      </c>
      <c r="BU10" s="35">
        <f>BQ10+BT10</f>
        <v>63748.34</v>
      </c>
      <c r="BV10" s="33">
        <v>45025.43</v>
      </c>
      <c r="BW10" s="33">
        <v>88211.86</v>
      </c>
      <c r="BX10" s="33">
        <v>0</v>
      </c>
      <c r="BY10" s="33"/>
      <c r="BZ10" s="35">
        <f>BV10+BW10+BY10</f>
        <v>133237.29</v>
      </c>
      <c r="CA10" s="37">
        <f>V10+AF10+AM10+AY10+BP10+BU10+BZ10</f>
        <v>16221517.15</v>
      </c>
    </row>
    <row r="11" spans="1:79" s="27" customFormat="1" ht="19.5" x14ac:dyDescent="0.3">
      <c r="A11" s="38" t="s">
        <v>42</v>
      </c>
      <c r="B11" s="34">
        <v>5802744.75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>
        <v>513558.09</v>
      </c>
      <c r="N11" s="33">
        <v>274025.90999999997</v>
      </c>
      <c r="O11" s="33"/>
      <c r="P11" s="33"/>
      <c r="Q11" s="33"/>
      <c r="R11" s="33"/>
      <c r="S11" s="33"/>
      <c r="T11" s="33"/>
      <c r="U11" s="39">
        <v>1263897.6399999999</v>
      </c>
      <c r="V11" s="35">
        <f>B11+M11+N11+P11+T11+R11+U11</f>
        <v>7854226.3899999997</v>
      </c>
      <c r="W11" s="34">
        <v>447727.05</v>
      </c>
      <c r="X11" s="34"/>
      <c r="Y11" s="34"/>
      <c r="Z11" s="34">
        <v>92889.78</v>
      </c>
      <c r="AA11" s="33">
        <v>173207.17</v>
      </c>
      <c r="AB11" s="34">
        <v>141055.91</v>
      </c>
      <c r="AC11" s="33"/>
      <c r="AD11" s="33"/>
      <c r="AE11" s="33"/>
      <c r="AF11" s="35">
        <f>W11+Y11+Z11+AE11+AB11+AA11</f>
        <v>854879.91</v>
      </c>
      <c r="AG11" s="36">
        <v>627283.29</v>
      </c>
      <c r="AH11" s="34">
        <v>98228.9</v>
      </c>
      <c r="AI11" s="34">
        <v>72806.58</v>
      </c>
      <c r="AJ11" s="34">
        <v>140994.78</v>
      </c>
      <c r="AK11" s="33">
        <v>120555</v>
      </c>
      <c r="AL11" s="33">
        <v>380426</v>
      </c>
      <c r="AM11" s="35">
        <f>AG11+AH11+AI11+AJ11+AK11+AL11</f>
        <v>1440294.55</v>
      </c>
      <c r="AN11" s="33"/>
      <c r="AO11" s="33"/>
      <c r="AP11" s="33">
        <v>31303.8</v>
      </c>
      <c r="AQ11" s="33"/>
      <c r="AR11" s="33"/>
      <c r="AS11" s="33"/>
      <c r="AT11" s="33"/>
      <c r="AU11" s="33"/>
      <c r="AV11" s="33"/>
      <c r="AW11" s="33"/>
      <c r="AX11" s="33"/>
      <c r="AY11" s="35">
        <f>AP11+AX11</f>
        <v>31303.8</v>
      </c>
      <c r="AZ11" s="33">
        <v>742810.02</v>
      </c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>
        <v>194057.24</v>
      </c>
      <c r="BL11" s="33">
        <v>59100.67</v>
      </c>
      <c r="BM11" s="33"/>
      <c r="BN11" s="33"/>
      <c r="BO11" s="34">
        <v>57594</v>
      </c>
      <c r="BP11" s="35">
        <f>AZ11+BK11+BL11+BN11+BO11</f>
        <v>1053561.9300000002</v>
      </c>
      <c r="BQ11" s="34">
        <v>18838.82</v>
      </c>
      <c r="BR11" s="34"/>
      <c r="BS11" s="34"/>
      <c r="BT11" s="33">
        <v>44911.37</v>
      </c>
      <c r="BU11" s="35">
        <f>BQ11+BT11</f>
        <v>63750.19</v>
      </c>
      <c r="BV11" s="33">
        <v>45025.43</v>
      </c>
      <c r="BW11" s="33">
        <v>87957.800000000017</v>
      </c>
      <c r="BX11" s="33">
        <v>0</v>
      </c>
      <c r="BY11" s="33"/>
      <c r="BZ11" s="35">
        <f>BV11+BW11+BY11</f>
        <v>132983.23000000001</v>
      </c>
      <c r="CA11" s="37">
        <f>V11+AF11+AM11+AY11+BP11+BU11+BZ11</f>
        <v>11431000</v>
      </c>
    </row>
    <row r="12" spans="1:79" s="31" customFormat="1" ht="18.75" thickBot="1" x14ac:dyDescent="0.3">
      <c r="A12" s="41" t="s">
        <v>43</v>
      </c>
      <c r="B12" s="42">
        <f t="shared" ref="B12:V12" si="7">SUM(B8:B11)</f>
        <v>18009795.050000001</v>
      </c>
      <c r="C12" s="42">
        <f t="shared" si="7"/>
        <v>0</v>
      </c>
      <c r="D12" s="42">
        <f t="shared" si="7"/>
        <v>0</v>
      </c>
      <c r="E12" s="42">
        <f t="shared" si="7"/>
        <v>0</v>
      </c>
      <c r="F12" s="42">
        <f t="shared" si="7"/>
        <v>0</v>
      </c>
      <c r="G12" s="42">
        <f t="shared" si="7"/>
        <v>0</v>
      </c>
      <c r="H12" s="42">
        <f t="shared" si="7"/>
        <v>0</v>
      </c>
      <c r="I12" s="42">
        <f t="shared" si="7"/>
        <v>0</v>
      </c>
      <c r="J12" s="42">
        <f t="shared" si="7"/>
        <v>0</v>
      </c>
      <c r="K12" s="42">
        <f t="shared" si="7"/>
        <v>0</v>
      </c>
      <c r="L12" s="42">
        <f t="shared" si="7"/>
        <v>0</v>
      </c>
      <c r="M12" s="42">
        <f t="shared" si="7"/>
        <v>1251545.58</v>
      </c>
      <c r="N12" s="42">
        <f t="shared" si="7"/>
        <v>780712.11</v>
      </c>
      <c r="O12" s="42">
        <f t="shared" si="7"/>
        <v>0</v>
      </c>
      <c r="P12" s="42">
        <f t="shared" si="7"/>
        <v>0</v>
      </c>
      <c r="Q12" s="42">
        <f t="shared" si="7"/>
        <v>0</v>
      </c>
      <c r="R12" s="42">
        <f t="shared" si="7"/>
        <v>0</v>
      </c>
      <c r="S12" s="42">
        <f t="shared" si="7"/>
        <v>0</v>
      </c>
      <c r="T12" s="42">
        <f t="shared" si="7"/>
        <v>0</v>
      </c>
      <c r="U12" s="42">
        <f t="shared" si="7"/>
        <v>7942415.0300000003</v>
      </c>
      <c r="V12" s="43">
        <f t="shared" si="7"/>
        <v>27984467.770000003</v>
      </c>
      <c r="W12" s="42">
        <f t="shared" ref="W12:BO12" si="8">SUM(W8:W11)</f>
        <v>1343181.15</v>
      </c>
      <c r="X12" s="42">
        <f t="shared" si="8"/>
        <v>0</v>
      </c>
      <c r="Y12" s="42">
        <f t="shared" si="8"/>
        <v>0</v>
      </c>
      <c r="Z12" s="42">
        <f t="shared" si="8"/>
        <v>259890.06999999998</v>
      </c>
      <c r="AA12" s="42">
        <f t="shared" si="8"/>
        <v>519621.51</v>
      </c>
      <c r="AB12" s="42">
        <f t="shared" si="8"/>
        <v>411837.14</v>
      </c>
      <c r="AC12" s="42">
        <f t="shared" si="8"/>
        <v>0</v>
      </c>
      <c r="AD12" s="42">
        <f t="shared" si="8"/>
        <v>0</v>
      </c>
      <c r="AE12" s="42">
        <f t="shared" si="8"/>
        <v>0</v>
      </c>
      <c r="AF12" s="43">
        <f t="shared" si="8"/>
        <v>2534529.87</v>
      </c>
      <c r="AG12" s="44">
        <f t="shared" si="8"/>
        <v>1881849.87</v>
      </c>
      <c r="AH12" s="44">
        <f t="shared" si="8"/>
        <v>294686.69999999995</v>
      </c>
      <c r="AI12" s="44">
        <f t="shared" si="8"/>
        <v>185904.18</v>
      </c>
      <c r="AJ12" s="44">
        <f t="shared" si="8"/>
        <v>359497.1</v>
      </c>
      <c r="AK12" s="44">
        <f t="shared" si="8"/>
        <v>405441</v>
      </c>
      <c r="AL12" s="42">
        <f t="shared" si="8"/>
        <v>1220516.8199999998</v>
      </c>
      <c r="AM12" s="43">
        <f t="shared" si="8"/>
        <v>4347895.67</v>
      </c>
      <c r="AN12" s="42">
        <f t="shared" si="8"/>
        <v>0</v>
      </c>
      <c r="AO12" s="42">
        <f t="shared" si="8"/>
        <v>0</v>
      </c>
      <c r="AP12" s="42">
        <f t="shared" si="8"/>
        <v>93911.4</v>
      </c>
      <c r="AQ12" s="42">
        <f t="shared" si="8"/>
        <v>0</v>
      </c>
      <c r="AR12" s="42">
        <f t="shared" si="8"/>
        <v>0</v>
      </c>
      <c r="AS12" s="42">
        <f t="shared" si="8"/>
        <v>0</v>
      </c>
      <c r="AT12" s="42">
        <f t="shared" si="8"/>
        <v>0</v>
      </c>
      <c r="AU12" s="42">
        <f t="shared" si="8"/>
        <v>0</v>
      </c>
      <c r="AV12" s="42">
        <f t="shared" si="8"/>
        <v>0</v>
      </c>
      <c r="AW12" s="42">
        <f t="shared" si="8"/>
        <v>0</v>
      </c>
      <c r="AX12" s="42">
        <f t="shared" si="8"/>
        <v>0</v>
      </c>
      <c r="AY12" s="43">
        <f t="shared" si="8"/>
        <v>93911.4</v>
      </c>
      <c r="AZ12" s="42">
        <f t="shared" si="8"/>
        <v>2228430.06</v>
      </c>
      <c r="BA12" s="42">
        <f t="shared" si="8"/>
        <v>0</v>
      </c>
      <c r="BB12" s="42">
        <f t="shared" si="8"/>
        <v>0</v>
      </c>
      <c r="BC12" s="42">
        <f t="shared" si="8"/>
        <v>0</v>
      </c>
      <c r="BD12" s="42">
        <f t="shared" si="8"/>
        <v>0</v>
      </c>
      <c r="BE12" s="42">
        <f t="shared" si="8"/>
        <v>0</v>
      </c>
      <c r="BF12" s="42">
        <f t="shared" si="8"/>
        <v>0</v>
      </c>
      <c r="BG12" s="42">
        <f t="shared" si="8"/>
        <v>0</v>
      </c>
      <c r="BH12" s="42">
        <f t="shared" si="8"/>
        <v>0</v>
      </c>
      <c r="BI12" s="42">
        <f t="shared" si="8"/>
        <v>0</v>
      </c>
      <c r="BJ12" s="42">
        <f t="shared" si="8"/>
        <v>0</v>
      </c>
      <c r="BK12" s="45">
        <f t="shared" si="8"/>
        <v>582171.72</v>
      </c>
      <c r="BL12" s="45">
        <f t="shared" si="8"/>
        <v>150660.43</v>
      </c>
      <c r="BM12" s="42">
        <f t="shared" si="8"/>
        <v>0</v>
      </c>
      <c r="BN12" s="42">
        <f t="shared" si="8"/>
        <v>0</v>
      </c>
      <c r="BO12" s="42">
        <f t="shared" si="8"/>
        <v>1088068.3799999999</v>
      </c>
      <c r="BP12" s="43">
        <f t="shared" ref="BP12:BZ12" si="9">SUM(BP8:BP11)</f>
        <v>4049330.5900000003</v>
      </c>
      <c r="BQ12" s="42">
        <f>SUM(BQ8:BQ11)</f>
        <v>56516.46</v>
      </c>
      <c r="BR12" s="42">
        <f t="shared" si="9"/>
        <v>0</v>
      </c>
      <c r="BS12" s="42">
        <f t="shared" si="9"/>
        <v>0</v>
      </c>
      <c r="BT12" s="42">
        <f t="shared" si="9"/>
        <v>134764.49</v>
      </c>
      <c r="BU12" s="43">
        <f t="shared" si="9"/>
        <v>191280.95</v>
      </c>
      <c r="BV12" s="42">
        <f t="shared" si="9"/>
        <v>135076.29</v>
      </c>
      <c r="BW12" s="42">
        <f t="shared" si="9"/>
        <v>264127.46000000002</v>
      </c>
      <c r="BX12" s="42">
        <f t="shared" si="9"/>
        <v>0</v>
      </c>
      <c r="BY12" s="42">
        <f t="shared" si="9"/>
        <v>0</v>
      </c>
      <c r="BZ12" s="43">
        <f t="shared" si="9"/>
        <v>399203.75</v>
      </c>
      <c r="CA12" s="43">
        <f>SUM(CA8:CA11)</f>
        <v>39600620</v>
      </c>
    </row>
    <row r="13" spans="1:79" s="15" customFormat="1" ht="19.5" thickBot="1" x14ac:dyDescent="0.3">
      <c r="A13" s="32" t="s">
        <v>44</v>
      </c>
      <c r="B13" s="33">
        <v>5790307.2000000002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v>438499.74</v>
      </c>
      <c r="N13" s="47">
        <v>377046.35</v>
      </c>
      <c r="O13" s="48"/>
      <c r="P13" s="33"/>
      <c r="Q13" s="33"/>
      <c r="R13" s="33"/>
      <c r="S13" s="33"/>
      <c r="T13" s="33"/>
      <c r="U13" s="34">
        <v>385679.09</v>
      </c>
      <c r="V13" s="35">
        <f>B13+M13+N13+P13+T13+R13+U13</f>
        <v>6991532.3799999999</v>
      </c>
      <c r="W13" s="33">
        <v>375190.01</v>
      </c>
      <c r="X13" s="49"/>
      <c r="Y13" s="49"/>
      <c r="Z13" s="33">
        <v>138262.70000000001</v>
      </c>
      <c r="AA13" s="34">
        <v>173207.17</v>
      </c>
      <c r="AB13" s="33">
        <v>0</v>
      </c>
      <c r="AC13" s="33"/>
      <c r="AD13" s="33"/>
      <c r="AE13" s="33"/>
      <c r="AF13" s="35">
        <f>W13+Y13+Z13+AE13+AB13+AA13</f>
        <v>686659.88</v>
      </c>
      <c r="AG13" s="34">
        <v>623872.65</v>
      </c>
      <c r="AH13" s="34">
        <v>98228.9</v>
      </c>
      <c r="AI13" s="34">
        <v>75162.78</v>
      </c>
      <c r="AJ13" s="34">
        <v>110190.29</v>
      </c>
      <c r="AK13" s="33">
        <v>161937</v>
      </c>
      <c r="AL13" s="33">
        <v>376930.98</v>
      </c>
      <c r="AM13" s="35">
        <f>AG13+AH13+AI13+AJ13+AK13+AL13</f>
        <v>1446322.6</v>
      </c>
      <c r="AN13" s="33"/>
      <c r="AO13" s="33"/>
      <c r="AP13" s="33">
        <v>31303.8</v>
      </c>
      <c r="AQ13" s="33"/>
      <c r="AR13" s="33"/>
      <c r="AS13" s="33"/>
      <c r="AT13" s="33"/>
      <c r="AU13" s="33"/>
      <c r="AV13" s="33"/>
      <c r="AW13" s="33"/>
      <c r="AX13" s="33"/>
      <c r="AY13" s="35">
        <f>AP13+AX13</f>
        <v>31303.8</v>
      </c>
      <c r="AZ13" s="33">
        <v>742810.02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50">
        <v>177337.43</v>
      </c>
      <c r="BL13" s="50">
        <v>81930.13</v>
      </c>
      <c r="BM13" s="51"/>
      <c r="BN13" s="33"/>
      <c r="BO13" s="46">
        <v>254176.32</v>
      </c>
      <c r="BP13" s="35">
        <f>AZ13+BK13+BL13+BN13+BO13</f>
        <v>1256253.8999999999</v>
      </c>
      <c r="BQ13" s="34">
        <v>18838.82</v>
      </c>
      <c r="BR13" s="34"/>
      <c r="BS13" s="34"/>
      <c r="BT13" s="33">
        <v>45223.3</v>
      </c>
      <c r="BU13" s="35">
        <f>BQ13+BT13</f>
        <v>64062.12</v>
      </c>
      <c r="BV13" s="33">
        <v>41719.81</v>
      </c>
      <c r="BW13" s="33">
        <v>88376.41</v>
      </c>
      <c r="BX13" s="33">
        <v>0</v>
      </c>
      <c r="BY13" s="33"/>
      <c r="BZ13" s="35">
        <f>BV13+BW13+BY13</f>
        <v>130096.22</v>
      </c>
      <c r="CA13" s="37">
        <f>V13+AF13+AM13+AY13+BP13+BU13+BZ13</f>
        <v>10606230.9</v>
      </c>
    </row>
    <row r="14" spans="1:79" s="27" customFormat="1" ht="19.5" x14ac:dyDescent="0.3">
      <c r="A14" s="38" t="s">
        <v>45</v>
      </c>
      <c r="B14" s="33">
        <v>5949112.4699999988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634437.03</v>
      </c>
      <c r="N14" s="33">
        <v>365196.04</v>
      </c>
      <c r="O14" s="33"/>
      <c r="P14" s="33"/>
      <c r="Q14" s="33"/>
      <c r="R14" s="33"/>
      <c r="S14" s="33"/>
      <c r="T14" s="33"/>
      <c r="U14" s="39">
        <v>4038750.9299999997</v>
      </c>
      <c r="V14" s="35">
        <f>B14+M14+N14+P14+T14+R14+U14</f>
        <v>10987496.469999999</v>
      </c>
      <c r="W14" s="33">
        <v>534433.46</v>
      </c>
      <c r="X14" s="49"/>
      <c r="Y14" s="49"/>
      <c r="Z14" s="33">
        <v>95278.97</v>
      </c>
      <c r="AA14" s="33">
        <v>257132.31</v>
      </c>
      <c r="AB14" s="34"/>
      <c r="AC14" s="33"/>
      <c r="AD14" s="33"/>
      <c r="AE14" s="33"/>
      <c r="AF14" s="35">
        <f>W14+Y14+Z14+AE14+AB14+AA14</f>
        <v>886844.74</v>
      </c>
      <c r="AG14" s="34">
        <v>804321.34</v>
      </c>
      <c r="AH14" s="34">
        <v>105311.82</v>
      </c>
      <c r="AI14" s="34">
        <v>62674.92</v>
      </c>
      <c r="AJ14" s="34">
        <v>104279.75</v>
      </c>
      <c r="AK14" s="33">
        <v>146205</v>
      </c>
      <c r="AL14" s="33">
        <v>746511.01</v>
      </c>
      <c r="AM14" s="35">
        <f>AG14+AH14+AI14+AJ14+AK14+AL14</f>
        <v>1969303.84</v>
      </c>
      <c r="AN14" s="33"/>
      <c r="AO14" s="33"/>
      <c r="AP14" s="33">
        <v>31323.599999999999</v>
      </c>
      <c r="AQ14" s="33"/>
      <c r="AR14" s="33"/>
      <c r="AS14" s="33"/>
      <c r="AT14" s="33"/>
      <c r="AU14" s="33"/>
      <c r="AV14" s="33"/>
      <c r="AW14" s="33"/>
      <c r="AX14" s="33"/>
      <c r="AY14" s="35">
        <f>AP14+AX14</f>
        <v>31323.599999999999</v>
      </c>
      <c r="AZ14" s="33">
        <v>863420.48</v>
      </c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50">
        <v>231378.12</v>
      </c>
      <c r="BL14" s="52">
        <v>72219.22</v>
      </c>
      <c r="BM14" s="33"/>
      <c r="BN14" s="33"/>
      <c r="BO14" s="34">
        <v>428416.26</v>
      </c>
      <c r="BP14" s="35">
        <f>AZ14+BK14+BL14+BN14+BO14</f>
        <v>1595434.08</v>
      </c>
      <c r="BQ14" s="34">
        <v>6630.91</v>
      </c>
      <c r="BR14" s="34"/>
      <c r="BS14" s="34"/>
      <c r="BT14" s="33">
        <v>36776.17</v>
      </c>
      <c r="BU14" s="35">
        <f>BQ14+BT14</f>
        <v>43407.08</v>
      </c>
      <c r="BV14" s="33">
        <v>40242.639999999999</v>
      </c>
      <c r="BW14" s="33">
        <v>92695.6</v>
      </c>
      <c r="BX14" s="33">
        <v>0</v>
      </c>
      <c r="BY14" s="33"/>
      <c r="BZ14" s="35">
        <f>BV14+BW14+BY14</f>
        <v>132938.23999999999</v>
      </c>
      <c r="CA14" s="37">
        <f>V14+AF14+AM14+AY14+BP14+BU14+BZ14</f>
        <v>15646748.049999999</v>
      </c>
    </row>
    <row r="15" spans="1:79" s="27" customFormat="1" ht="18.75" x14ac:dyDescent="0.25">
      <c r="A15" s="38" t="s">
        <v>46</v>
      </c>
      <c r="B15" s="33">
        <v>8113283.3499999996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294763.40000000002</v>
      </c>
      <c r="N15" s="33">
        <v>439545.75</v>
      </c>
      <c r="O15" s="33"/>
      <c r="P15" s="33"/>
      <c r="Q15" s="33"/>
      <c r="R15" s="33"/>
      <c r="S15" s="33"/>
      <c r="T15" s="33"/>
      <c r="U15" s="34"/>
      <c r="V15" s="35">
        <f>B15+M15+N15+P15+T15+R15+U15</f>
        <v>8847592.5</v>
      </c>
      <c r="W15" s="33">
        <v>394115.62</v>
      </c>
      <c r="X15" s="49"/>
      <c r="Y15" s="49"/>
      <c r="Z15" s="33">
        <v>100082.49</v>
      </c>
      <c r="AA15" s="33">
        <v>201071.39</v>
      </c>
      <c r="AB15" s="34"/>
      <c r="AC15" s="33"/>
      <c r="AD15" s="33"/>
      <c r="AE15" s="33"/>
      <c r="AF15" s="35">
        <f>W15+Y15+Z15+AE15+AB15+AA15</f>
        <v>695269.5</v>
      </c>
      <c r="AG15" s="34">
        <v>749007.23</v>
      </c>
      <c r="AH15" s="34">
        <v>82905.05</v>
      </c>
      <c r="AI15" s="34">
        <v>56313.18</v>
      </c>
      <c r="AJ15" s="34">
        <v>135835.17000000001</v>
      </c>
      <c r="AK15" s="34">
        <v>164502</v>
      </c>
      <c r="AL15" s="33"/>
      <c r="AM15" s="35">
        <f>AG15+AH15+AI15+AJ15+AK15+AL15</f>
        <v>1188562.6300000001</v>
      </c>
      <c r="AN15" s="33"/>
      <c r="AO15" s="33"/>
      <c r="AP15" s="33">
        <v>31323.599999999999</v>
      </c>
      <c r="AQ15" s="33"/>
      <c r="AR15" s="33"/>
      <c r="AS15" s="33"/>
      <c r="AT15" s="33"/>
      <c r="AU15" s="33"/>
      <c r="AV15" s="33"/>
      <c r="AW15" s="33"/>
      <c r="AX15" s="33"/>
      <c r="AY15" s="35">
        <f>AP15+AX15</f>
        <v>31323.599999999999</v>
      </c>
      <c r="AZ15" s="33">
        <v>796773.81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50">
        <v>177687.03</v>
      </c>
      <c r="BL15" s="33">
        <v>101574.15</v>
      </c>
      <c r="BM15" s="33"/>
      <c r="BN15" s="33"/>
      <c r="BO15" s="33"/>
      <c r="BP15" s="35">
        <f>AZ15+BK15+BL15+BN15+BO15</f>
        <v>1076034.99</v>
      </c>
      <c r="BQ15" s="34">
        <v>5797.43</v>
      </c>
      <c r="BR15" s="34"/>
      <c r="BS15" s="34"/>
      <c r="BT15" s="33">
        <v>48260.82</v>
      </c>
      <c r="BU15" s="35">
        <f>BQ15+BT15</f>
        <v>54058.25</v>
      </c>
      <c r="BV15" s="33">
        <v>40976.15</v>
      </c>
      <c r="BW15" s="33">
        <v>92502.17</v>
      </c>
      <c r="BX15" s="33">
        <v>0</v>
      </c>
      <c r="BY15" s="33"/>
      <c r="BZ15" s="35">
        <f>BV15+BW15+BY15</f>
        <v>133478.32</v>
      </c>
      <c r="CA15" s="37">
        <f>V15+AF15+AM15+AY15+BP15+BU15+BZ15</f>
        <v>12026319.790000001</v>
      </c>
    </row>
    <row r="16" spans="1:79" s="31" customFormat="1" ht="18" x14ac:dyDescent="0.25">
      <c r="A16" s="41" t="s">
        <v>47</v>
      </c>
      <c r="B16" s="44">
        <f t="shared" ref="B16:T16" si="10">SUM(B13:B15)</f>
        <v>19852703.019999996</v>
      </c>
      <c r="C16" s="44">
        <f t="shared" si="10"/>
        <v>0</v>
      </c>
      <c r="D16" s="44">
        <f t="shared" si="10"/>
        <v>0</v>
      </c>
      <c r="E16" s="44">
        <f t="shared" si="10"/>
        <v>0</v>
      </c>
      <c r="F16" s="44">
        <f t="shared" si="10"/>
        <v>0</v>
      </c>
      <c r="G16" s="44">
        <f t="shared" si="10"/>
        <v>0</v>
      </c>
      <c r="H16" s="44">
        <f t="shared" si="10"/>
        <v>0</v>
      </c>
      <c r="I16" s="44">
        <f t="shared" si="10"/>
        <v>0</v>
      </c>
      <c r="J16" s="44">
        <f t="shared" si="10"/>
        <v>0</v>
      </c>
      <c r="K16" s="44">
        <f t="shared" si="10"/>
        <v>0</v>
      </c>
      <c r="L16" s="44">
        <f t="shared" si="10"/>
        <v>0</v>
      </c>
      <c r="M16" s="44">
        <f t="shared" si="10"/>
        <v>1367700.17</v>
      </c>
      <c r="N16" s="44">
        <f t="shared" si="10"/>
        <v>1181788.1399999999</v>
      </c>
      <c r="O16" s="44">
        <f t="shared" si="10"/>
        <v>0</v>
      </c>
      <c r="P16" s="44">
        <f t="shared" si="10"/>
        <v>0</v>
      </c>
      <c r="Q16" s="44">
        <f t="shared" si="10"/>
        <v>0</v>
      </c>
      <c r="R16" s="44">
        <f t="shared" si="10"/>
        <v>0</v>
      </c>
      <c r="S16" s="44">
        <f t="shared" si="10"/>
        <v>0</v>
      </c>
      <c r="T16" s="44">
        <f t="shared" si="10"/>
        <v>0</v>
      </c>
      <c r="U16" s="44">
        <f t="shared" ref="U16:AO16" si="11">SUM(U13:U15)</f>
        <v>4424430.0199999996</v>
      </c>
      <c r="V16" s="43">
        <f t="shared" si="11"/>
        <v>26826621.349999998</v>
      </c>
      <c r="W16" s="44">
        <f t="shared" si="11"/>
        <v>1303739.0899999999</v>
      </c>
      <c r="X16" s="44">
        <f t="shared" si="11"/>
        <v>0</v>
      </c>
      <c r="Y16" s="44">
        <f t="shared" si="11"/>
        <v>0</v>
      </c>
      <c r="Z16" s="44">
        <f t="shared" si="11"/>
        <v>333624.16000000003</v>
      </c>
      <c r="AA16" s="44">
        <f t="shared" si="11"/>
        <v>631410.87</v>
      </c>
      <c r="AB16" s="44">
        <f t="shared" si="11"/>
        <v>0</v>
      </c>
      <c r="AC16" s="44">
        <f t="shared" si="11"/>
        <v>0</v>
      </c>
      <c r="AD16" s="44">
        <f t="shared" si="11"/>
        <v>0</v>
      </c>
      <c r="AE16" s="44">
        <f t="shared" si="11"/>
        <v>0</v>
      </c>
      <c r="AF16" s="43">
        <f t="shared" si="11"/>
        <v>2268774.12</v>
      </c>
      <c r="AG16" s="44">
        <f t="shared" si="11"/>
        <v>2177201.2199999997</v>
      </c>
      <c r="AH16" s="44">
        <f t="shared" si="11"/>
        <v>286445.77</v>
      </c>
      <c r="AI16" s="44">
        <f t="shared" si="11"/>
        <v>194150.88</v>
      </c>
      <c r="AJ16" s="44">
        <f t="shared" si="11"/>
        <v>350305.20999999996</v>
      </c>
      <c r="AK16" s="42">
        <f t="shared" si="11"/>
        <v>472644</v>
      </c>
      <c r="AL16" s="44">
        <f t="shared" si="11"/>
        <v>1123441.99</v>
      </c>
      <c r="AM16" s="43">
        <f t="shared" si="11"/>
        <v>4604189.07</v>
      </c>
      <c r="AN16" s="44">
        <f t="shared" si="11"/>
        <v>0</v>
      </c>
      <c r="AO16" s="44">
        <f t="shared" si="11"/>
        <v>0</v>
      </c>
      <c r="AP16" s="44">
        <f t="shared" ref="AP16:AX16" si="12">SUM(AP13:AP15)</f>
        <v>93951</v>
      </c>
      <c r="AQ16" s="44">
        <f t="shared" si="12"/>
        <v>0</v>
      </c>
      <c r="AR16" s="44">
        <f t="shared" si="12"/>
        <v>0</v>
      </c>
      <c r="AS16" s="44">
        <f t="shared" si="12"/>
        <v>0</v>
      </c>
      <c r="AT16" s="44">
        <f t="shared" si="12"/>
        <v>0</v>
      </c>
      <c r="AU16" s="44">
        <f t="shared" si="12"/>
        <v>0</v>
      </c>
      <c r="AV16" s="44">
        <f t="shared" si="12"/>
        <v>0</v>
      </c>
      <c r="AW16" s="44">
        <f t="shared" si="12"/>
        <v>0</v>
      </c>
      <c r="AX16" s="44">
        <f t="shared" si="12"/>
        <v>0</v>
      </c>
      <c r="AY16" s="43">
        <f t="shared" ref="AY16:BO16" si="13">SUM(AY13:AY15)</f>
        <v>93951</v>
      </c>
      <c r="AZ16" s="44">
        <f t="shared" si="13"/>
        <v>2403004.31</v>
      </c>
      <c r="BA16" s="44">
        <f t="shared" si="13"/>
        <v>0</v>
      </c>
      <c r="BB16" s="44">
        <f t="shared" si="13"/>
        <v>0</v>
      </c>
      <c r="BC16" s="44">
        <f t="shared" si="13"/>
        <v>0</v>
      </c>
      <c r="BD16" s="44">
        <f t="shared" si="13"/>
        <v>0</v>
      </c>
      <c r="BE16" s="44">
        <f t="shared" si="13"/>
        <v>0</v>
      </c>
      <c r="BF16" s="44">
        <f t="shared" si="13"/>
        <v>0</v>
      </c>
      <c r="BG16" s="44">
        <f t="shared" si="13"/>
        <v>0</v>
      </c>
      <c r="BH16" s="44">
        <f t="shared" si="13"/>
        <v>0</v>
      </c>
      <c r="BI16" s="44">
        <f t="shared" si="13"/>
        <v>0</v>
      </c>
      <c r="BJ16" s="44">
        <f t="shared" si="13"/>
        <v>0</v>
      </c>
      <c r="BK16" s="44">
        <f t="shared" si="13"/>
        <v>586402.57999999996</v>
      </c>
      <c r="BL16" s="44">
        <f t="shared" si="13"/>
        <v>255723.5</v>
      </c>
      <c r="BM16" s="44">
        <f t="shared" si="13"/>
        <v>0</v>
      </c>
      <c r="BN16" s="44">
        <f t="shared" si="13"/>
        <v>0</v>
      </c>
      <c r="BO16" s="44">
        <f t="shared" si="13"/>
        <v>682592.58000000007</v>
      </c>
      <c r="BP16" s="43">
        <f>AZ16+BK16+BL16+BN16+BO16</f>
        <v>3927722.97</v>
      </c>
      <c r="BQ16" s="44">
        <f>SUM(BQ13:BQ15)</f>
        <v>31267.16</v>
      </c>
      <c r="BR16" s="44">
        <f t="shared" ref="BR16:BY16" si="14">SUM(BR13:BR15)</f>
        <v>0</v>
      </c>
      <c r="BS16" s="44">
        <f t="shared" si="14"/>
        <v>0</v>
      </c>
      <c r="BT16" s="44">
        <f t="shared" si="14"/>
        <v>130260.29000000001</v>
      </c>
      <c r="BU16" s="43">
        <f t="shared" si="14"/>
        <v>161527.45000000001</v>
      </c>
      <c r="BV16" s="44">
        <f t="shared" si="14"/>
        <v>122938.6</v>
      </c>
      <c r="BW16" s="44">
        <f t="shared" si="14"/>
        <v>273574.18</v>
      </c>
      <c r="BX16" s="44">
        <f t="shared" si="14"/>
        <v>0</v>
      </c>
      <c r="BY16" s="44">
        <f t="shared" si="14"/>
        <v>0</v>
      </c>
      <c r="BZ16" s="43">
        <f>SUM(BZ13:BZ15)</f>
        <v>396512.77999999997</v>
      </c>
      <c r="CA16" s="43">
        <f>SUM(CA13:CA15)</f>
        <v>38279298.740000002</v>
      </c>
    </row>
    <row r="17" spans="1:79" s="31" customFormat="1" ht="18" x14ac:dyDescent="0.25">
      <c r="A17" s="41" t="s">
        <v>48</v>
      </c>
      <c r="B17" s="44">
        <f t="shared" ref="B17:AF17" si="15">B12+B16</f>
        <v>37862498.069999993</v>
      </c>
      <c r="C17" s="44">
        <f t="shared" si="15"/>
        <v>0</v>
      </c>
      <c r="D17" s="44">
        <f t="shared" si="15"/>
        <v>0</v>
      </c>
      <c r="E17" s="44">
        <f t="shared" si="15"/>
        <v>0</v>
      </c>
      <c r="F17" s="44">
        <f t="shared" si="15"/>
        <v>0</v>
      </c>
      <c r="G17" s="44">
        <f t="shared" si="15"/>
        <v>0</v>
      </c>
      <c r="H17" s="44">
        <f t="shared" si="15"/>
        <v>0</v>
      </c>
      <c r="I17" s="44">
        <f t="shared" si="15"/>
        <v>0</v>
      </c>
      <c r="J17" s="44">
        <f t="shared" si="15"/>
        <v>0</v>
      </c>
      <c r="K17" s="44">
        <f t="shared" si="15"/>
        <v>0</v>
      </c>
      <c r="L17" s="44">
        <f t="shared" si="15"/>
        <v>0</v>
      </c>
      <c r="M17" s="44">
        <f>M12+M16</f>
        <v>2619245.75</v>
      </c>
      <c r="N17" s="44">
        <f t="shared" si="15"/>
        <v>1962500.25</v>
      </c>
      <c r="O17" s="44">
        <f t="shared" si="15"/>
        <v>0</v>
      </c>
      <c r="P17" s="44">
        <f t="shared" si="15"/>
        <v>0</v>
      </c>
      <c r="Q17" s="44">
        <f t="shared" si="15"/>
        <v>0</v>
      </c>
      <c r="R17" s="44">
        <f t="shared" si="15"/>
        <v>0</v>
      </c>
      <c r="S17" s="44">
        <f t="shared" si="15"/>
        <v>0</v>
      </c>
      <c r="T17" s="44">
        <f t="shared" si="15"/>
        <v>0</v>
      </c>
      <c r="U17" s="44">
        <f t="shared" si="15"/>
        <v>12366845.050000001</v>
      </c>
      <c r="V17" s="43">
        <f t="shared" si="15"/>
        <v>54811089.120000005</v>
      </c>
      <c r="W17" s="44">
        <f t="shared" si="15"/>
        <v>2646920.2399999998</v>
      </c>
      <c r="X17" s="44">
        <f t="shared" si="15"/>
        <v>0</v>
      </c>
      <c r="Y17" s="44">
        <f t="shared" si="15"/>
        <v>0</v>
      </c>
      <c r="Z17" s="44">
        <f t="shared" si="15"/>
        <v>593514.23</v>
      </c>
      <c r="AA17" s="44">
        <f t="shared" si="15"/>
        <v>1151032.3799999999</v>
      </c>
      <c r="AB17" s="44">
        <f t="shared" si="15"/>
        <v>411837.14</v>
      </c>
      <c r="AC17" s="44">
        <f t="shared" si="15"/>
        <v>0</v>
      </c>
      <c r="AD17" s="44">
        <f t="shared" si="15"/>
        <v>0</v>
      </c>
      <c r="AE17" s="44">
        <f t="shared" si="15"/>
        <v>0</v>
      </c>
      <c r="AF17" s="43">
        <f t="shared" si="15"/>
        <v>4803303.99</v>
      </c>
      <c r="AG17" s="44">
        <f t="shared" ref="AG17:AL17" si="16">AG16+AG12</f>
        <v>4059051.09</v>
      </c>
      <c r="AH17" s="44">
        <f t="shared" si="16"/>
        <v>581132.47</v>
      </c>
      <c r="AI17" s="44">
        <f t="shared" si="16"/>
        <v>380055.06</v>
      </c>
      <c r="AJ17" s="44">
        <f t="shared" si="16"/>
        <v>709802.30999999994</v>
      </c>
      <c r="AK17" s="42">
        <f t="shared" si="16"/>
        <v>878085</v>
      </c>
      <c r="AL17" s="44">
        <f t="shared" si="16"/>
        <v>2343958.8099999996</v>
      </c>
      <c r="AM17" s="43">
        <f>AM12+AM16</f>
        <v>8952084.7400000002</v>
      </c>
      <c r="AN17" s="44">
        <f t="shared" ref="AN17:BO17" si="17">AN12+AN16</f>
        <v>0</v>
      </c>
      <c r="AO17" s="44">
        <f t="shared" si="17"/>
        <v>0</v>
      </c>
      <c r="AP17" s="44">
        <f t="shared" si="17"/>
        <v>187862.39999999999</v>
      </c>
      <c r="AQ17" s="44">
        <f t="shared" si="17"/>
        <v>0</v>
      </c>
      <c r="AR17" s="44">
        <f t="shared" si="17"/>
        <v>0</v>
      </c>
      <c r="AS17" s="44">
        <f t="shared" si="17"/>
        <v>0</v>
      </c>
      <c r="AT17" s="44">
        <f t="shared" si="17"/>
        <v>0</v>
      </c>
      <c r="AU17" s="44">
        <f t="shared" si="17"/>
        <v>0</v>
      </c>
      <c r="AV17" s="44">
        <f t="shared" si="17"/>
        <v>0</v>
      </c>
      <c r="AW17" s="44">
        <f t="shared" si="17"/>
        <v>0</v>
      </c>
      <c r="AX17" s="44">
        <f t="shared" si="17"/>
        <v>0</v>
      </c>
      <c r="AY17" s="43">
        <f>AY12+AY16</f>
        <v>187862.39999999999</v>
      </c>
      <c r="AZ17" s="44">
        <f t="shared" si="17"/>
        <v>4631434.37</v>
      </c>
      <c r="BA17" s="44">
        <f t="shared" si="17"/>
        <v>0</v>
      </c>
      <c r="BB17" s="44">
        <f t="shared" si="17"/>
        <v>0</v>
      </c>
      <c r="BC17" s="44">
        <f>BC12+BC16</f>
        <v>0</v>
      </c>
      <c r="BD17" s="44">
        <f>BD12+BD16</f>
        <v>0</v>
      </c>
      <c r="BE17" s="44">
        <f t="shared" si="17"/>
        <v>0</v>
      </c>
      <c r="BF17" s="44">
        <f t="shared" si="17"/>
        <v>0</v>
      </c>
      <c r="BG17" s="44">
        <f t="shared" si="17"/>
        <v>0</v>
      </c>
      <c r="BH17" s="44">
        <f t="shared" si="17"/>
        <v>0</v>
      </c>
      <c r="BI17" s="44">
        <f t="shared" si="17"/>
        <v>0</v>
      </c>
      <c r="BJ17" s="44">
        <f t="shared" si="17"/>
        <v>0</v>
      </c>
      <c r="BK17" s="44">
        <f>BK12+BK16</f>
        <v>1168574.2999999998</v>
      </c>
      <c r="BL17" s="44">
        <f t="shared" si="17"/>
        <v>406383.93</v>
      </c>
      <c r="BM17" s="44">
        <f t="shared" si="17"/>
        <v>0</v>
      </c>
      <c r="BN17" s="44">
        <f t="shared" si="17"/>
        <v>0</v>
      </c>
      <c r="BO17" s="44">
        <f t="shared" si="17"/>
        <v>1770660.96</v>
      </c>
      <c r="BP17" s="43">
        <f>AZ17+BK17+BL17+BN17+BO17</f>
        <v>7977053.5599999996</v>
      </c>
      <c r="BQ17" s="44">
        <f>BQ12+BQ16</f>
        <v>87783.62</v>
      </c>
      <c r="BR17" s="44">
        <f t="shared" ref="BR17:BT17" si="18">BR16+BR12</f>
        <v>0</v>
      </c>
      <c r="BS17" s="44">
        <f t="shared" si="18"/>
        <v>0</v>
      </c>
      <c r="BT17" s="44">
        <f t="shared" si="18"/>
        <v>265024.78000000003</v>
      </c>
      <c r="BU17" s="43">
        <f>BU16+BU12</f>
        <v>352808.4</v>
      </c>
      <c r="BV17" s="44">
        <f t="shared" ref="BV17:BY17" si="19">BV16+BV12</f>
        <v>258014.89</v>
      </c>
      <c r="BW17" s="44">
        <f t="shared" si="19"/>
        <v>537701.64</v>
      </c>
      <c r="BX17" s="44">
        <f t="shared" si="19"/>
        <v>0</v>
      </c>
      <c r="BY17" s="44">
        <f t="shared" si="19"/>
        <v>0</v>
      </c>
      <c r="BZ17" s="43">
        <f>BZ16+BZ12</f>
        <v>795716.53</v>
      </c>
      <c r="CA17" s="43">
        <f>CA12+CA16</f>
        <v>77879918.74000001</v>
      </c>
    </row>
    <row r="18" spans="1:79" s="27" customFormat="1" ht="18.75" x14ac:dyDescent="0.25">
      <c r="A18" s="38" t="s">
        <v>49</v>
      </c>
      <c r="B18" s="33">
        <v>7721904.1299999999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v>515658.55</v>
      </c>
      <c r="N18" s="33">
        <v>418356.4</v>
      </c>
      <c r="O18" s="33"/>
      <c r="P18" s="33"/>
      <c r="Q18" s="33"/>
      <c r="R18" s="33"/>
      <c r="S18" s="33"/>
      <c r="T18" s="33"/>
      <c r="U18" s="53"/>
      <c r="V18" s="35">
        <f>B18+M18+N18+P18+T18+R18+U18</f>
        <v>8655919.0800000001</v>
      </c>
      <c r="W18" s="33">
        <v>457106.65</v>
      </c>
      <c r="X18" s="49"/>
      <c r="Y18" s="49"/>
      <c r="Z18" s="33">
        <v>76635.03</v>
      </c>
      <c r="AA18" s="33">
        <v>298006.68</v>
      </c>
      <c r="AB18" s="53"/>
      <c r="AC18" s="33"/>
      <c r="AD18" s="33"/>
      <c r="AE18" s="33"/>
      <c r="AF18" s="35">
        <f>W18+Y18+Z18+AE18+AB18+AA18</f>
        <v>831748.3600000001</v>
      </c>
      <c r="AG18" s="34">
        <v>680056.02</v>
      </c>
      <c r="AH18" s="34">
        <v>127718.59</v>
      </c>
      <c r="AI18" s="34">
        <v>59847.48</v>
      </c>
      <c r="AJ18" s="34">
        <v>107022.5</v>
      </c>
      <c r="AK18" s="34">
        <v>191862</v>
      </c>
      <c r="AL18" s="33"/>
      <c r="AM18" s="35">
        <f>AG18+AH18+AI18+AJ18+AK18+AL18</f>
        <v>1166506.5899999999</v>
      </c>
      <c r="AN18" s="33"/>
      <c r="AO18" s="33"/>
      <c r="AP18" s="53">
        <v>31323.599999999999</v>
      </c>
      <c r="AQ18" s="33"/>
      <c r="AR18" s="33"/>
      <c r="AS18" s="33"/>
      <c r="AT18" s="33"/>
      <c r="AU18" s="33"/>
      <c r="AV18" s="33"/>
      <c r="AW18" s="33"/>
      <c r="AX18" s="33"/>
      <c r="AY18" s="35">
        <f>AP18+AX18</f>
        <v>31323.599999999999</v>
      </c>
      <c r="AZ18" s="33">
        <v>811304.46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50">
        <v>231378.92</v>
      </c>
      <c r="BL18" s="33">
        <v>85612.28</v>
      </c>
      <c r="BM18" s="33"/>
      <c r="BN18" s="33"/>
      <c r="BO18" s="53"/>
      <c r="BP18" s="35">
        <f>AZ18+BK18+BL18+BN18+BO18</f>
        <v>1128295.6599999999</v>
      </c>
      <c r="BQ18" s="34">
        <v>7072.35</v>
      </c>
      <c r="BR18" s="34"/>
      <c r="BS18" s="34"/>
      <c r="BT18" s="33">
        <v>41756.04</v>
      </c>
      <c r="BU18" s="35">
        <f>BQ18+BT18</f>
        <v>48828.39</v>
      </c>
      <c r="BV18" s="33">
        <v>40976.15</v>
      </c>
      <c r="BW18" s="33">
        <v>92502.17</v>
      </c>
      <c r="BX18" s="33">
        <v>0</v>
      </c>
      <c r="BY18" s="33"/>
      <c r="BZ18" s="35">
        <f>BV18+BW18+BY18</f>
        <v>133478.32</v>
      </c>
      <c r="CA18" s="37">
        <f>V18+AF18+AM18+AY18+BP18+BU18+BZ18</f>
        <v>11996100</v>
      </c>
    </row>
    <row r="19" spans="1:79" s="15" customFormat="1" ht="18.75" x14ac:dyDescent="0.25">
      <c r="A19" s="32" t="s">
        <v>50</v>
      </c>
      <c r="B19" s="33">
        <v>7078761.2999999998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>
        <v>622002.68000000005</v>
      </c>
      <c r="N19" s="33">
        <v>616954.52</v>
      </c>
      <c r="O19" s="34"/>
      <c r="P19" s="34"/>
      <c r="Q19" s="34"/>
      <c r="R19" s="34"/>
      <c r="S19" s="34"/>
      <c r="T19" s="34"/>
      <c r="U19" s="54"/>
      <c r="V19" s="35">
        <f>B19+M19+N19+P19+T19+R19+U19</f>
        <v>8317718.5</v>
      </c>
      <c r="W19" s="33">
        <v>534433.46</v>
      </c>
      <c r="X19" s="49"/>
      <c r="Y19" s="49"/>
      <c r="Z19" s="33">
        <v>74367.710000000006</v>
      </c>
      <c r="AA19" s="34">
        <v>257132.31</v>
      </c>
      <c r="AB19" s="54"/>
      <c r="AC19" s="34"/>
      <c r="AD19" s="34"/>
      <c r="AE19" s="34"/>
      <c r="AF19" s="35">
        <f>W19+Y19+Z19+AE19+AB19+AA19</f>
        <v>865933.48</v>
      </c>
      <c r="AG19" s="34">
        <v>523147.57</v>
      </c>
      <c r="AH19" s="34">
        <v>143403.32999999999</v>
      </c>
      <c r="AI19" s="34">
        <v>92598.66</v>
      </c>
      <c r="AJ19" s="34">
        <v>131165.70000000001</v>
      </c>
      <c r="AK19" s="34">
        <v>224865</v>
      </c>
      <c r="AL19" s="33"/>
      <c r="AM19" s="35">
        <f>AG19+AH19+AI19+AJ19+AK19+AL19</f>
        <v>1115180.26</v>
      </c>
      <c r="AN19" s="34"/>
      <c r="AO19" s="34"/>
      <c r="AP19" s="54">
        <v>31323.599999999999</v>
      </c>
      <c r="AQ19" s="34"/>
      <c r="AR19" s="34"/>
      <c r="AS19" s="34"/>
      <c r="AT19" s="34"/>
      <c r="AU19" s="34"/>
      <c r="AV19" s="34"/>
      <c r="AW19" s="34"/>
      <c r="AX19" s="34"/>
      <c r="AY19" s="35">
        <f>AP19+AX19</f>
        <v>31323.599999999999</v>
      </c>
      <c r="AZ19" s="33">
        <v>1153061.08</v>
      </c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50">
        <v>250784.01</v>
      </c>
      <c r="BL19" s="34">
        <v>97655.2</v>
      </c>
      <c r="BM19" s="34"/>
      <c r="BN19" s="34"/>
      <c r="BO19" s="54"/>
      <c r="BP19" s="35">
        <f>AZ19+BK19+BL19+BN19+BO19</f>
        <v>1501500.29</v>
      </c>
      <c r="BQ19" s="34">
        <v>5423.42</v>
      </c>
      <c r="BR19" s="34"/>
      <c r="BS19" s="34"/>
      <c r="BT19" s="34">
        <v>43123.03</v>
      </c>
      <c r="BU19" s="35">
        <f>BQ19+BT19</f>
        <v>48546.45</v>
      </c>
      <c r="BV19" s="33">
        <v>40976.15</v>
      </c>
      <c r="BW19" s="33">
        <v>89144.87</v>
      </c>
      <c r="BX19" s="34">
        <v>0</v>
      </c>
      <c r="BY19" s="34"/>
      <c r="BZ19" s="35">
        <f>BV19+BW19+BY19</f>
        <v>130121.01999999999</v>
      </c>
      <c r="CA19" s="37">
        <f>V19+AF19+AM19+AY19+BP19+BU19+BZ19</f>
        <v>12010323.599999998</v>
      </c>
    </row>
    <row r="20" spans="1:79" s="27" customFormat="1" ht="18.75" x14ac:dyDescent="0.25">
      <c r="A20" s="38" t="s">
        <v>51</v>
      </c>
      <c r="B20" s="33">
        <v>4974676.17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>
        <v>514859.98</v>
      </c>
      <c r="N20" s="33">
        <v>231676.11</v>
      </c>
      <c r="O20" s="33"/>
      <c r="P20" s="33"/>
      <c r="Q20" s="33"/>
      <c r="R20" s="33"/>
      <c r="S20" s="55"/>
      <c r="T20" s="33"/>
      <c r="U20" s="53"/>
      <c r="V20" s="35">
        <f>B20+M20+N20+P20+T20+R20+U20</f>
        <v>5721212.2600000007</v>
      </c>
      <c r="W20" s="33">
        <v>534433.46</v>
      </c>
      <c r="X20" s="49"/>
      <c r="Y20" s="49"/>
      <c r="Z20" s="33">
        <v>95378.59</v>
      </c>
      <c r="AA20" s="33">
        <v>219237.31</v>
      </c>
      <c r="AB20" s="54"/>
      <c r="AC20" s="33"/>
      <c r="AD20" s="33"/>
      <c r="AE20" s="33"/>
      <c r="AF20" s="35">
        <f>W20+Y20+Z20+AE20+AB20+AA20</f>
        <v>849049.35999999987</v>
      </c>
      <c r="AG20" s="34">
        <v>630015.49</v>
      </c>
      <c r="AH20" s="34">
        <v>105311.82</v>
      </c>
      <c r="AI20" s="34">
        <v>56548.800000000003</v>
      </c>
      <c r="AJ20" s="34">
        <v>85795.59</v>
      </c>
      <c r="AK20" s="33">
        <v>261459</v>
      </c>
      <c r="AL20" s="34"/>
      <c r="AM20" s="35">
        <f>AG20+AH20+AI20+AJ20+AK20+AL20</f>
        <v>1139130.7000000002</v>
      </c>
      <c r="AN20" s="33"/>
      <c r="AO20" s="33"/>
      <c r="AP20" s="54">
        <v>31323.599999999999</v>
      </c>
      <c r="AQ20" s="33"/>
      <c r="AR20" s="33"/>
      <c r="AS20" s="33"/>
      <c r="AT20" s="33"/>
      <c r="AU20" s="33"/>
      <c r="AV20" s="33"/>
      <c r="AW20" s="33"/>
      <c r="AX20" s="33"/>
      <c r="AY20" s="35">
        <f>AP20+AX20</f>
        <v>31323.599999999999</v>
      </c>
      <c r="AZ20" s="33">
        <v>442761.35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50">
        <v>211971.43</v>
      </c>
      <c r="BL20" s="33">
        <v>103704.01</v>
      </c>
      <c r="BM20" s="33"/>
      <c r="BN20" s="33"/>
      <c r="BO20" s="33"/>
      <c r="BP20" s="35">
        <f>AZ20+BK20+BL20+BN20+BO20</f>
        <v>758436.79</v>
      </c>
      <c r="BQ20" s="34">
        <v>4315.3100000000004</v>
      </c>
      <c r="BR20" s="34"/>
      <c r="BS20" s="34"/>
      <c r="BT20" s="33">
        <v>41340.519999999997</v>
      </c>
      <c r="BU20" s="35">
        <f>BQ20+BT20</f>
        <v>45655.829999999994</v>
      </c>
      <c r="BV20" s="33">
        <v>40976.15</v>
      </c>
      <c r="BW20" s="33">
        <v>92569.66</v>
      </c>
      <c r="BX20" s="33">
        <v>0</v>
      </c>
      <c r="BY20" s="33"/>
      <c r="BZ20" s="35">
        <f>BV20+BW20+BY20</f>
        <v>133545.81</v>
      </c>
      <c r="CA20" s="37">
        <f>V20+AF20+AM20+AY20+BP20+BU20+BZ20</f>
        <v>8678354.3500000015</v>
      </c>
    </row>
    <row r="21" spans="1:79" s="31" customFormat="1" ht="18" x14ac:dyDescent="0.25">
      <c r="A21" s="41" t="s">
        <v>52</v>
      </c>
      <c r="B21" s="44">
        <f t="shared" ref="B21:T21" si="20">SUM(B18:B20)</f>
        <v>19775341.600000001</v>
      </c>
      <c r="C21" s="44">
        <f t="shared" si="20"/>
        <v>0</v>
      </c>
      <c r="D21" s="44">
        <f t="shared" si="20"/>
        <v>0</v>
      </c>
      <c r="E21" s="44">
        <f t="shared" si="20"/>
        <v>0</v>
      </c>
      <c r="F21" s="44">
        <f t="shared" si="20"/>
        <v>0</v>
      </c>
      <c r="G21" s="44">
        <f t="shared" si="20"/>
        <v>0</v>
      </c>
      <c r="H21" s="44">
        <f t="shared" si="20"/>
        <v>0</v>
      </c>
      <c r="I21" s="44">
        <f t="shared" si="20"/>
        <v>0</v>
      </c>
      <c r="J21" s="44">
        <f t="shared" si="20"/>
        <v>0</v>
      </c>
      <c r="K21" s="44">
        <f t="shared" si="20"/>
        <v>0</v>
      </c>
      <c r="L21" s="44">
        <f t="shared" si="20"/>
        <v>0</v>
      </c>
      <c r="M21" s="44">
        <f t="shared" si="20"/>
        <v>1652521.21</v>
      </c>
      <c r="N21" s="44">
        <f t="shared" si="20"/>
        <v>1266987.03</v>
      </c>
      <c r="O21" s="44">
        <f t="shared" si="20"/>
        <v>0</v>
      </c>
      <c r="P21" s="44">
        <f t="shared" si="20"/>
        <v>0</v>
      </c>
      <c r="Q21" s="44">
        <v>0</v>
      </c>
      <c r="R21" s="44">
        <f t="shared" si="20"/>
        <v>0</v>
      </c>
      <c r="S21" s="44">
        <f t="shared" si="20"/>
        <v>0</v>
      </c>
      <c r="T21" s="44">
        <f t="shared" si="20"/>
        <v>0</v>
      </c>
      <c r="U21" s="44">
        <f>SUM(U18:U20)</f>
        <v>0</v>
      </c>
      <c r="V21" s="43">
        <f t="shared" ref="V21:AL21" si="21">SUM(V18:V20)</f>
        <v>22694849.84</v>
      </c>
      <c r="W21" s="44">
        <f t="shared" si="21"/>
        <v>1525973.5699999998</v>
      </c>
      <c r="X21" s="44">
        <f>SUM(X18:X20)</f>
        <v>0</v>
      </c>
      <c r="Y21" s="44">
        <f t="shared" si="21"/>
        <v>0</v>
      </c>
      <c r="Z21" s="44">
        <f t="shared" si="21"/>
        <v>246381.33</v>
      </c>
      <c r="AA21" s="44">
        <f t="shared" si="21"/>
        <v>774376.3</v>
      </c>
      <c r="AB21" s="44">
        <f t="shared" si="21"/>
        <v>0</v>
      </c>
      <c r="AC21" s="44">
        <f t="shared" si="21"/>
        <v>0</v>
      </c>
      <c r="AD21" s="44">
        <f t="shared" si="21"/>
        <v>0</v>
      </c>
      <c r="AE21" s="44">
        <f t="shared" si="21"/>
        <v>0</v>
      </c>
      <c r="AF21" s="43">
        <f t="shared" si="21"/>
        <v>2546731.2000000002</v>
      </c>
      <c r="AG21" s="44">
        <f t="shared" si="21"/>
        <v>1833219.08</v>
      </c>
      <c r="AH21" s="44">
        <f t="shared" si="21"/>
        <v>376433.74</v>
      </c>
      <c r="AI21" s="44">
        <f t="shared" si="21"/>
        <v>208994.94</v>
      </c>
      <c r="AJ21" s="44">
        <f t="shared" si="21"/>
        <v>323983.79000000004</v>
      </c>
      <c r="AK21" s="44">
        <f t="shared" si="21"/>
        <v>678186</v>
      </c>
      <c r="AL21" s="44">
        <f t="shared" si="21"/>
        <v>0</v>
      </c>
      <c r="AM21" s="43">
        <f>SUM(AM18:AM20)</f>
        <v>3420817.55</v>
      </c>
      <c r="AN21" s="44">
        <f>AN18+AN19+AN20</f>
        <v>0</v>
      </c>
      <c r="AO21" s="44">
        <f t="shared" ref="AO21:BQ21" si="22">SUM(AO18:AO20)</f>
        <v>0</v>
      </c>
      <c r="AP21" s="44">
        <f t="shared" si="22"/>
        <v>93970.799999999988</v>
      </c>
      <c r="AQ21" s="44">
        <f t="shared" si="22"/>
        <v>0</v>
      </c>
      <c r="AR21" s="44">
        <f t="shared" si="22"/>
        <v>0</v>
      </c>
      <c r="AS21" s="44">
        <f t="shared" si="22"/>
        <v>0</v>
      </c>
      <c r="AT21" s="44">
        <f t="shared" si="22"/>
        <v>0</v>
      </c>
      <c r="AU21" s="44">
        <f t="shared" si="22"/>
        <v>0</v>
      </c>
      <c r="AV21" s="44">
        <f t="shared" si="22"/>
        <v>0</v>
      </c>
      <c r="AW21" s="44">
        <f t="shared" si="22"/>
        <v>0</v>
      </c>
      <c r="AX21" s="44">
        <f t="shared" si="22"/>
        <v>0</v>
      </c>
      <c r="AY21" s="43">
        <f>SUM(AY18:AY20)</f>
        <v>93970.799999999988</v>
      </c>
      <c r="AZ21" s="44">
        <f t="shared" si="22"/>
        <v>2407126.89</v>
      </c>
      <c r="BA21" s="44">
        <f t="shared" si="22"/>
        <v>0</v>
      </c>
      <c r="BB21" s="44">
        <f t="shared" si="22"/>
        <v>0</v>
      </c>
      <c r="BC21" s="44">
        <f t="shared" si="22"/>
        <v>0</v>
      </c>
      <c r="BD21" s="44">
        <f t="shared" si="22"/>
        <v>0</v>
      </c>
      <c r="BE21" s="44">
        <f t="shared" si="22"/>
        <v>0</v>
      </c>
      <c r="BF21" s="44">
        <f t="shared" si="22"/>
        <v>0</v>
      </c>
      <c r="BG21" s="44">
        <f t="shared" si="22"/>
        <v>0</v>
      </c>
      <c r="BH21" s="44">
        <f t="shared" si="22"/>
        <v>0</v>
      </c>
      <c r="BI21" s="44">
        <f t="shared" si="22"/>
        <v>0</v>
      </c>
      <c r="BJ21" s="44">
        <f t="shared" si="22"/>
        <v>0</v>
      </c>
      <c r="BK21" s="44">
        <f t="shared" si="22"/>
        <v>694134.3600000001</v>
      </c>
      <c r="BL21" s="44">
        <f t="shared" si="22"/>
        <v>286971.49</v>
      </c>
      <c r="BM21" s="44">
        <f t="shared" si="22"/>
        <v>0</v>
      </c>
      <c r="BN21" s="44">
        <f t="shared" si="22"/>
        <v>0</v>
      </c>
      <c r="BO21" s="44">
        <f t="shared" si="22"/>
        <v>0</v>
      </c>
      <c r="BP21" s="43">
        <f>AZ21+BK21+BL21+BN21+BO21</f>
        <v>3388232.74</v>
      </c>
      <c r="BQ21" s="44">
        <f t="shared" si="22"/>
        <v>16811.080000000002</v>
      </c>
      <c r="BR21" s="44">
        <f t="shared" ref="BR21:CA21" si="23">SUM(BR18:BR20)</f>
        <v>0</v>
      </c>
      <c r="BS21" s="44">
        <f t="shared" si="23"/>
        <v>0</v>
      </c>
      <c r="BT21" s="44">
        <f t="shared" si="23"/>
        <v>126219.59</v>
      </c>
      <c r="BU21" s="43">
        <f t="shared" si="23"/>
        <v>143030.66999999998</v>
      </c>
      <c r="BV21" s="44">
        <f t="shared" si="23"/>
        <v>122928.45000000001</v>
      </c>
      <c r="BW21" s="44">
        <f t="shared" si="23"/>
        <v>274216.69999999995</v>
      </c>
      <c r="BX21" s="44">
        <f t="shared" si="23"/>
        <v>0</v>
      </c>
      <c r="BY21" s="44">
        <f t="shared" si="23"/>
        <v>0</v>
      </c>
      <c r="BZ21" s="43">
        <f t="shared" si="23"/>
        <v>397145.14999999997</v>
      </c>
      <c r="CA21" s="43">
        <f t="shared" si="23"/>
        <v>32684777.949999999</v>
      </c>
    </row>
    <row r="22" spans="1:79" s="27" customFormat="1" ht="18.75" x14ac:dyDescent="0.25">
      <c r="A22" s="38" t="s">
        <v>53</v>
      </c>
      <c r="B22" s="33">
        <v>7667742.0599999996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>
        <v>634437.04</v>
      </c>
      <c r="N22" s="33">
        <v>453698.38</v>
      </c>
      <c r="O22" s="33"/>
      <c r="P22" s="33"/>
      <c r="Q22" s="33"/>
      <c r="R22" s="33"/>
      <c r="S22" s="33"/>
      <c r="T22" s="33"/>
      <c r="U22" s="33"/>
      <c r="V22" s="35">
        <f>B22+M22+N22+P22+T22+R22+U22</f>
        <v>8755877.4800000004</v>
      </c>
      <c r="W22" s="33">
        <v>428503.74</v>
      </c>
      <c r="X22" s="49"/>
      <c r="Y22" s="49"/>
      <c r="Z22" s="33">
        <v>104393.91</v>
      </c>
      <c r="AA22" s="33">
        <v>257132.31</v>
      </c>
      <c r="AB22" s="33"/>
      <c r="AC22" s="33"/>
      <c r="AD22" s="33"/>
      <c r="AE22" s="33"/>
      <c r="AF22" s="35">
        <f>W22+Y22+Z22+AE22+AB22+AA22</f>
        <v>790029.96</v>
      </c>
      <c r="AG22" s="34">
        <v>660918.86</v>
      </c>
      <c r="AH22" s="34">
        <v>105311.82</v>
      </c>
      <c r="AI22" s="34">
        <v>65031.12</v>
      </c>
      <c r="AJ22" s="34">
        <v>116801.55</v>
      </c>
      <c r="AK22" s="33">
        <v>159885</v>
      </c>
      <c r="AL22" s="34"/>
      <c r="AM22" s="35">
        <f>AG22+AH22+AI22+AJ22+AK22+AL22</f>
        <v>1107948.3500000001</v>
      </c>
      <c r="AN22" s="33"/>
      <c r="AO22" s="33"/>
      <c r="AP22" s="33">
        <v>31323.599999999999</v>
      </c>
      <c r="AQ22" s="33"/>
      <c r="AR22" s="33"/>
      <c r="AS22" s="33"/>
      <c r="AT22" s="33"/>
      <c r="AU22" s="33"/>
      <c r="AV22" s="33"/>
      <c r="AW22" s="33"/>
      <c r="AX22" s="33"/>
      <c r="AY22" s="35">
        <f>AP22+AX22</f>
        <v>31323.599999999999</v>
      </c>
      <c r="AZ22" s="33">
        <v>803939.33</v>
      </c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50">
        <v>231378.12</v>
      </c>
      <c r="BL22" s="33">
        <v>102741.55</v>
      </c>
      <c r="BM22" s="33"/>
      <c r="BN22" s="33"/>
      <c r="BO22" s="33"/>
      <c r="BP22" s="35">
        <f>AZ22+BK22+BL22+BN22+BO22</f>
        <v>1138059</v>
      </c>
      <c r="BQ22" s="34">
        <v>9504.7800000000007</v>
      </c>
      <c r="BR22" s="34"/>
      <c r="BS22" s="34"/>
      <c r="BT22" s="33">
        <v>29853.99</v>
      </c>
      <c r="BU22" s="35">
        <f>BQ22+BT22</f>
        <v>39358.770000000004</v>
      </c>
      <c r="BV22" s="33">
        <v>133502.84</v>
      </c>
      <c r="BW22" s="33"/>
      <c r="BX22" s="33"/>
      <c r="BY22" s="33"/>
      <c r="BZ22" s="35">
        <f>BV22+BW22+BY22</f>
        <v>133502.84</v>
      </c>
      <c r="CA22" s="37">
        <f>V22+AF22+AM22+AY22+BP22+BU22+BZ22</f>
        <v>11996100</v>
      </c>
    </row>
    <row r="23" spans="1:79" s="27" customFormat="1" ht="18.75" x14ac:dyDescent="0.25">
      <c r="A23" s="38" t="s">
        <v>54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">
        <f>B23+M23+N23+P23+T23+R23+U23</f>
        <v>0</v>
      </c>
      <c r="W23" s="33"/>
      <c r="X23" s="49"/>
      <c r="Y23" s="49"/>
      <c r="Z23" s="33"/>
      <c r="AA23" s="33"/>
      <c r="AB23" s="33"/>
      <c r="AC23" s="33"/>
      <c r="AD23" s="33"/>
      <c r="AE23" s="33"/>
      <c r="AF23" s="35">
        <f>W23+Y23+Z23+AE23+AB23+AA23</f>
        <v>0</v>
      </c>
      <c r="AG23" s="34"/>
      <c r="AH23" s="34"/>
      <c r="AI23" s="34"/>
      <c r="AJ23" s="34"/>
      <c r="AK23" s="33"/>
      <c r="AL23" s="34"/>
      <c r="AM23" s="35">
        <f>AG23+AH23+AI23+AJ23+AK23+AL23</f>
        <v>0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5">
        <f>AP23+AX23</f>
        <v>0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50"/>
      <c r="BL23" s="33"/>
      <c r="BM23" s="33"/>
      <c r="BN23" s="33"/>
      <c r="BO23" s="33"/>
      <c r="BP23" s="35">
        <f>AZ23+BK23+BL23+BN23+BO23</f>
        <v>0</v>
      </c>
      <c r="BQ23" s="34"/>
      <c r="BR23" s="34"/>
      <c r="BS23" s="34"/>
      <c r="BT23" s="33"/>
      <c r="BU23" s="35">
        <f>BQ23+BT23</f>
        <v>0</v>
      </c>
      <c r="BV23" s="33"/>
      <c r="BW23" s="33"/>
      <c r="BX23" s="33">
        <v>0</v>
      </c>
      <c r="BY23" s="33"/>
      <c r="BZ23" s="35">
        <f>BV23+BW23+BY23</f>
        <v>0</v>
      </c>
      <c r="CA23" s="37">
        <f t="shared" ref="CA23:CA24" si="24">V23+AF23+AM23+AY23+BP23+BU23+BZ23</f>
        <v>0</v>
      </c>
    </row>
    <row r="24" spans="1:79" s="27" customFormat="1" ht="18.75" x14ac:dyDescent="0.25">
      <c r="A24" s="38" t="s">
        <v>55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5">
        <f>B24+M24+N24+P24+T24+R24+U24</f>
        <v>0</v>
      </c>
      <c r="W24" s="33"/>
      <c r="X24" s="49"/>
      <c r="Y24" s="49"/>
      <c r="Z24" s="33"/>
      <c r="AA24" s="33"/>
      <c r="AB24" s="33"/>
      <c r="AC24" s="33"/>
      <c r="AD24" s="33"/>
      <c r="AE24" s="33"/>
      <c r="AF24" s="35">
        <f>W24+Y24+Z24+AE24+AB24+AA24</f>
        <v>0</v>
      </c>
      <c r="AG24" s="34"/>
      <c r="AH24" s="34"/>
      <c r="AI24" s="34"/>
      <c r="AJ24" s="34"/>
      <c r="AK24" s="33"/>
      <c r="AL24" s="33"/>
      <c r="AM24" s="35">
        <f>AG24+AH24+AI24+AJ24+AK24+AL24</f>
        <v>0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5">
        <f>AP24+AX24</f>
        <v>0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50"/>
      <c r="BL24" s="33"/>
      <c r="BM24" s="33"/>
      <c r="BN24" s="33"/>
      <c r="BO24" s="33"/>
      <c r="BP24" s="35">
        <f>AZ24+BK24+BL24+BN24+BO24</f>
        <v>0</v>
      </c>
      <c r="BQ24" s="34"/>
      <c r="BR24" s="34"/>
      <c r="BS24" s="34"/>
      <c r="BT24" s="33"/>
      <c r="BU24" s="35">
        <f>BQ24+BT24</f>
        <v>0</v>
      </c>
      <c r="BV24" s="33"/>
      <c r="BW24" s="33"/>
      <c r="BX24" s="33">
        <v>0</v>
      </c>
      <c r="BY24" s="33"/>
      <c r="BZ24" s="35">
        <f>BV24+BW24+BY24</f>
        <v>0</v>
      </c>
      <c r="CA24" s="37">
        <f t="shared" si="24"/>
        <v>0</v>
      </c>
    </row>
    <row r="25" spans="1:79" s="31" customFormat="1" ht="18" x14ac:dyDescent="0.25">
      <c r="A25" s="41" t="s">
        <v>56</v>
      </c>
      <c r="B25" s="44">
        <f t="shared" ref="B25:T25" si="25">SUM(B22:B24)</f>
        <v>7667742.0599999996</v>
      </c>
      <c r="C25" s="44">
        <f t="shared" si="25"/>
        <v>0</v>
      </c>
      <c r="D25" s="44">
        <f t="shared" si="25"/>
        <v>0</v>
      </c>
      <c r="E25" s="44">
        <f t="shared" si="25"/>
        <v>0</v>
      </c>
      <c r="F25" s="44">
        <f t="shared" si="25"/>
        <v>0</v>
      </c>
      <c r="G25" s="44">
        <f t="shared" si="25"/>
        <v>0</v>
      </c>
      <c r="H25" s="44">
        <f t="shared" si="25"/>
        <v>0</v>
      </c>
      <c r="I25" s="44">
        <f t="shared" si="25"/>
        <v>0</v>
      </c>
      <c r="J25" s="44">
        <f t="shared" si="25"/>
        <v>0</v>
      </c>
      <c r="K25" s="44">
        <f t="shared" si="25"/>
        <v>0</v>
      </c>
      <c r="L25" s="44">
        <f t="shared" si="25"/>
        <v>0</v>
      </c>
      <c r="M25" s="44">
        <f>SUM(M22:M24)</f>
        <v>634437.04</v>
      </c>
      <c r="N25" s="44">
        <f t="shared" si="25"/>
        <v>453698.38</v>
      </c>
      <c r="O25" s="44">
        <f t="shared" si="25"/>
        <v>0</v>
      </c>
      <c r="P25" s="44">
        <f t="shared" si="25"/>
        <v>0</v>
      </c>
      <c r="Q25" s="44">
        <f>SUM(Q22:Q24)</f>
        <v>0</v>
      </c>
      <c r="R25" s="44">
        <f>SUM(R22:R24)</f>
        <v>0</v>
      </c>
      <c r="S25" s="44">
        <f t="shared" si="25"/>
        <v>0</v>
      </c>
      <c r="T25" s="44">
        <f t="shared" si="25"/>
        <v>0</v>
      </c>
      <c r="U25" s="44">
        <f t="shared" ref="U25" si="26">SUM(U22:U24)</f>
        <v>0</v>
      </c>
      <c r="V25" s="43">
        <f>SUM(V22:V24)</f>
        <v>8755877.4800000004</v>
      </c>
      <c r="W25" s="42">
        <f t="shared" ref="W25:AE25" si="27">SUM(W22:W24)</f>
        <v>428503.74</v>
      </c>
      <c r="X25" s="42">
        <f t="shared" si="27"/>
        <v>0</v>
      </c>
      <c r="Y25" s="42">
        <f t="shared" si="27"/>
        <v>0</v>
      </c>
      <c r="Z25" s="44">
        <f t="shared" si="27"/>
        <v>104393.91</v>
      </c>
      <c r="AA25" s="44">
        <f t="shared" si="27"/>
        <v>257132.31</v>
      </c>
      <c r="AB25" s="44">
        <f t="shared" si="27"/>
        <v>0</v>
      </c>
      <c r="AC25" s="44">
        <f t="shared" si="27"/>
        <v>0</v>
      </c>
      <c r="AD25" s="44">
        <f t="shared" si="27"/>
        <v>0</v>
      </c>
      <c r="AE25" s="44">
        <f t="shared" si="27"/>
        <v>0</v>
      </c>
      <c r="AF25" s="43">
        <f>AF22+AF23+AF24</f>
        <v>790029.96</v>
      </c>
      <c r="AG25" s="44">
        <f t="shared" ref="AG25:BY25" si="28">SUM(AG22:AG24)</f>
        <v>660918.86</v>
      </c>
      <c r="AH25" s="44">
        <f t="shared" si="28"/>
        <v>105311.82</v>
      </c>
      <c r="AI25" s="44">
        <f t="shared" si="28"/>
        <v>65031.12</v>
      </c>
      <c r="AJ25" s="44">
        <f t="shared" si="28"/>
        <v>116801.55</v>
      </c>
      <c r="AK25" s="44">
        <f t="shared" si="28"/>
        <v>159885</v>
      </c>
      <c r="AL25" s="44">
        <f t="shared" si="28"/>
        <v>0</v>
      </c>
      <c r="AM25" s="43">
        <f>SUM(AM22:AM24)</f>
        <v>1107948.3500000001</v>
      </c>
      <c r="AN25" s="44">
        <f t="shared" si="28"/>
        <v>0</v>
      </c>
      <c r="AO25" s="44">
        <f t="shared" si="28"/>
        <v>0</v>
      </c>
      <c r="AP25" s="44">
        <f t="shared" si="28"/>
        <v>31323.599999999999</v>
      </c>
      <c r="AQ25" s="44">
        <f t="shared" si="28"/>
        <v>0</v>
      </c>
      <c r="AR25" s="44">
        <f t="shared" si="28"/>
        <v>0</v>
      </c>
      <c r="AS25" s="44">
        <f t="shared" si="28"/>
        <v>0</v>
      </c>
      <c r="AT25" s="44">
        <f t="shared" si="28"/>
        <v>0</v>
      </c>
      <c r="AU25" s="44">
        <f t="shared" si="28"/>
        <v>0</v>
      </c>
      <c r="AV25" s="44">
        <f t="shared" si="28"/>
        <v>0</v>
      </c>
      <c r="AW25" s="44">
        <f t="shared" si="28"/>
        <v>0</v>
      </c>
      <c r="AX25" s="44">
        <f t="shared" si="28"/>
        <v>0</v>
      </c>
      <c r="AY25" s="43">
        <f>SUM(AY22:AY24)</f>
        <v>31323.599999999999</v>
      </c>
      <c r="AZ25" s="44">
        <f t="shared" si="28"/>
        <v>803939.33</v>
      </c>
      <c r="BA25" s="44">
        <f t="shared" si="28"/>
        <v>0</v>
      </c>
      <c r="BB25" s="44">
        <f t="shared" si="28"/>
        <v>0</v>
      </c>
      <c r="BC25" s="44">
        <f>SUM(BC22:BC24)</f>
        <v>0</v>
      </c>
      <c r="BD25" s="44">
        <f>SUM(BD22:BD24)</f>
        <v>0</v>
      </c>
      <c r="BE25" s="44">
        <f t="shared" si="28"/>
        <v>0</v>
      </c>
      <c r="BF25" s="44">
        <f t="shared" si="28"/>
        <v>0</v>
      </c>
      <c r="BG25" s="44">
        <f t="shared" si="28"/>
        <v>0</v>
      </c>
      <c r="BH25" s="44">
        <f t="shared" si="28"/>
        <v>0</v>
      </c>
      <c r="BI25" s="44">
        <f t="shared" si="28"/>
        <v>0</v>
      </c>
      <c r="BJ25" s="44">
        <f t="shared" si="28"/>
        <v>0</v>
      </c>
      <c r="BK25" s="42">
        <f>SUM(BK22:BK24)</f>
        <v>231378.12</v>
      </c>
      <c r="BL25" s="44">
        <f t="shared" si="28"/>
        <v>102741.55</v>
      </c>
      <c r="BM25" s="44">
        <f t="shared" si="28"/>
        <v>0</v>
      </c>
      <c r="BN25" s="44">
        <f t="shared" si="28"/>
        <v>0</v>
      </c>
      <c r="BO25" s="44">
        <f t="shared" si="28"/>
        <v>0</v>
      </c>
      <c r="BP25" s="43">
        <f>AZ25+BK25+BL25+BN25+BO25</f>
        <v>1138059</v>
      </c>
      <c r="BQ25" s="44">
        <f t="shared" si="28"/>
        <v>9504.7800000000007</v>
      </c>
      <c r="BR25" s="44">
        <f t="shared" si="28"/>
        <v>0</v>
      </c>
      <c r="BS25" s="44">
        <f t="shared" si="28"/>
        <v>0</v>
      </c>
      <c r="BT25" s="44">
        <f t="shared" si="28"/>
        <v>29853.99</v>
      </c>
      <c r="BU25" s="43">
        <f t="shared" si="28"/>
        <v>39358.770000000004</v>
      </c>
      <c r="BV25" s="44">
        <f t="shared" si="28"/>
        <v>133502.84</v>
      </c>
      <c r="BW25" s="44">
        <f t="shared" si="28"/>
        <v>0</v>
      </c>
      <c r="BX25" s="44">
        <f t="shared" si="28"/>
        <v>0</v>
      </c>
      <c r="BY25" s="44">
        <f t="shared" si="28"/>
        <v>0</v>
      </c>
      <c r="BZ25" s="43">
        <f>SUM(BZ22:BZ24)</f>
        <v>133502.84</v>
      </c>
      <c r="CA25" s="43">
        <f>SUM(CA22:CA24)</f>
        <v>11996100</v>
      </c>
    </row>
    <row r="26" spans="1:79" s="31" customFormat="1" ht="18" x14ac:dyDescent="0.25">
      <c r="A26" s="41" t="s">
        <v>57</v>
      </c>
      <c r="B26" s="44">
        <f t="shared" ref="B26:U26" si="29">B25+B21</f>
        <v>27443083.66</v>
      </c>
      <c r="C26" s="44">
        <f t="shared" si="29"/>
        <v>0</v>
      </c>
      <c r="D26" s="44">
        <f t="shared" si="29"/>
        <v>0</v>
      </c>
      <c r="E26" s="44">
        <f t="shared" si="29"/>
        <v>0</v>
      </c>
      <c r="F26" s="44">
        <f t="shared" si="29"/>
        <v>0</v>
      </c>
      <c r="G26" s="44">
        <f t="shared" si="29"/>
        <v>0</v>
      </c>
      <c r="H26" s="44">
        <f t="shared" si="29"/>
        <v>0</v>
      </c>
      <c r="I26" s="44">
        <f t="shared" si="29"/>
        <v>0</v>
      </c>
      <c r="J26" s="44">
        <f t="shared" si="29"/>
        <v>0</v>
      </c>
      <c r="K26" s="44">
        <f t="shared" si="29"/>
        <v>0</v>
      </c>
      <c r="L26" s="44">
        <f t="shared" si="29"/>
        <v>0</v>
      </c>
      <c r="M26" s="44">
        <f>M21+M25</f>
        <v>2286958.25</v>
      </c>
      <c r="N26" s="44">
        <f t="shared" si="29"/>
        <v>1720685.4100000001</v>
      </c>
      <c r="O26" s="44">
        <f t="shared" si="29"/>
        <v>0</v>
      </c>
      <c r="P26" s="44">
        <f t="shared" si="29"/>
        <v>0</v>
      </c>
      <c r="Q26" s="44">
        <f>Q25+Q21</f>
        <v>0</v>
      </c>
      <c r="R26" s="44">
        <f>R25+R21</f>
        <v>0</v>
      </c>
      <c r="S26" s="44">
        <f t="shared" si="29"/>
        <v>0</v>
      </c>
      <c r="T26" s="44">
        <f t="shared" si="29"/>
        <v>0</v>
      </c>
      <c r="U26" s="44">
        <f t="shared" si="29"/>
        <v>0</v>
      </c>
      <c r="V26" s="43">
        <f>V25+V21</f>
        <v>31450727.32</v>
      </c>
      <c r="W26" s="44">
        <f t="shared" ref="W26:AE26" si="30">W25+W21</f>
        <v>1954477.3099999998</v>
      </c>
      <c r="X26" s="44">
        <f t="shared" si="30"/>
        <v>0</v>
      </c>
      <c r="Y26" s="44">
        <f t="shared" si="30"/>
        <v>0</v>
      </c>
      <c r="Z26" s="44">
        <f t="shared" si="30"/>
        <v>350775.24</v>
      </c>
      <c r="AA26" s="44">
        <f t="shared" si="30"/>
        <v>1031508.6100000001</v>
      </c>
      <c r="AB26" s="44">
        <f t="shared" si="30"/>
        <v>0</v>
      </c>
      <c r="AC26" s="44">
        <f t="shared" si="30"/>
        <v>0</v>
      </c>
      <c r="AD26" s="44">
        <f t="shared" si="30"/>
        <v>0</v>
      </c>
      <c r="AE26" s="44">
        <f t="shared" si="30"/>
        <v>0</v>
      </c>
      <c r="AF26" s="43">
        <f>AF25+AF21</f>
        <v>3336761.16</v>
      </c>
      <c r="AG26" s="44">
        <f t="shared" ref="AG26:BT26" si="31">AG25+AG21</f>
        <v>2494137.94</v>
      </c>
      <c r="AH26" s="44">
        <f t="shared" si="31"/>
        <v>481745.56</v>
      </c>
      <c r="AI26" s="44">
        <f t="shared" si="31"/>
        <v>274026.06</v>
      </c>
      <c r="AJ26" s="44">
        <f t="shared" si="31"/>
        <v>440785.34</v>
      </c>
      <c r="AK26" s="44">
        <f t="shared" si="31"/>
        <v>838071</v>
      </c>
      <c r="AL26" s="44">
        <f t="shared" si="31"/>
        <v>0</v>
      </c>
      <c r="AM26" s="43">
        <f>AM21+AM25</f>
        <v>4528765.9000000004</v>
      </c>
      <c r="AN26" s="44">
        <f>AN21+AN25</f>
        <v>0</v>
      </c>
      <c r="AO26" s="44">
        <f>AO21+AO25</f>
        <v>0</v>
      </c>
      <c r="AP26" s="44">
        <f t="shared" si="31"/>
        <v>125294.39999999999</v>
      </c>
      <c r="AQ26" s="44">
        <f t="shared" si="31"/>
        <v>0</v>
      </c>
      <c r="AR26" s="44">
        <f t="shared" si="31"/>
        <v>0</v>
      </c>
      <c r="AS26" s="44">
        <f t="shared" si="31"/>
        <v>0</v>
      </c>
      <c r="AT26" s="44">
        <f t="shared" si="31"/>
        <v>0</v>
      </c>
      <c r="AU26" s="44">
        <f t="shared" si="31"/>
        <v>0</v>
      </c>
      <c r="AV26" s="44">
        <f t="shared" si="31"/>
        <v>0</v>
      </c>
      <c r="AW26" s="44">
        <f t="shared" si="31"/>
        <v>0</v>
      </c>
      <c r="AX26" s="44">
        <f t="shared" si="31"/>
        <v>0</v>
      </c>
      <c r="AY26" s="43">
        <f>AY21+AY25</f>
        <v>125294.39999999999</v>
      </c>
      <c r="AZ26" s="44">
        <f t="shared" si="31"/>
        <v>3211066.22</v>
      </c>
      <c r="BA26" s="44">
        <f t="shared" si="31"/>
        <v>0</v>
      </c>
      <c r="BB26" s="44">
        <f t="shared" si="31"/>
        <v>0</v>
      </c>
      <c r="BC26" s="44">
        <f>BC25+BC21</f>
        <v>0</v>
      </c>
      <c r="BD26" s="44">
        <f>BD25+BD21</f>
        <v>0</v>
      </c>
      <c r="BE26" s="44">
        <f t="shared" si="31"/>
        <v>0</v>
      </c>
      <c r="BF26" s="44">
        <f t="shared" si="31"/>
        <v>0</v>
      </c>
      <c r="BG26" s="44">
        <f t="shared" si="31"/>
        <v>0</v>
      </c>
      <c r="BH26" s="44">
        <f t="shared" si="31"/>
        <v>0</v>
      </c>
      <c r="BI26" s="44">
        <f t="shared" si="31"/>
        <v>0</v>
      </c>
      <c r="BJ26" s="44">
        <f t="shared" si="31"/>
        <v>0</v>
      </c>
      <c r="BK26" s="42">
        <f>BK25+BK21</f>
        <v>925512.4800000001</v>
      </c>
      <c r="BL26" s="44">
        <f t="shared" si="31"/>
        <v>389713.04</v>
      </c>
      <c r="BM26" s="44">
        <f t="shared" si="31"/>
        <v>0</v>
      </c>
      <c r="BN26" s="44">
        <f t="shared" si="31"/>
        <v>0</v>
      </c>
      <c r="BO26" s="44">
        <f t="shared" si="31"/>
        <v>0</v>
      </c>
      <c r="BP26" s="43">
        <f>AZ26+BK26+BL26+BN26+BO26</f>
        <v>4526291.74</v>
      </c>
      <c r="BQ26" s="44">
        <f t="shared" si="31"/>
        <v>26315.86</v>
      </c>
      <c r="BR26" s="44">
        <f t="shared" si="31"/>
        <v>0</v>
      </c>
      <c r="BS26" s="44">
        <f t="shared" si="31"/>
        <v>0</v>
      </c>
      <c r="BT26" s="44">
        <f t="shared" si="31"/>
        <v>156073.57999999999</v>
      </c>
      <c r="BU26" s="43">
        <f>BU25+BU21</f>
        <v>182389.44</v>
      </c>
      <c r="BV26" s="44">
        <f t="shared" ref="BV26:BZ26" si="32">BV25+BV21</f>
        <v>256431.29</v>
      </c>
      <c r="BW26" s="44">
        <f t="shared" si="32"/>
        <v>274216.69999999995</v>
      </c>
      <c r="BX26" s="44">
        <f t="shared" si="32"/>
        <v>0</v>
      </c>
      <c r="BY26" s="44">
        <f t="shared" si="32"/>
        <v>0</v>
      </c>
      <c r="BZ26" s="43">
        <f t="shared" si="32"/>
        <v>530647.99</v>
      </c>
      <c r="CA26" s="43">
        <f t="shared" ref="CA26" si="33">CA25+CA21</f>
        <v>44680877.950000003</v>
      </c>
    </row>
    <row r="27" spans="1:79" s="31" customFormat="1" ht="18" x14ac:dyDescent="0.25">
      <c r="A27" s="41" t="s">
        <v>58</v>
      </c>
      <c r="B27" s="44">
        <f t="shared" ref="B27:U27" si="34">B17+B26</f>
        <v>65305581.729999989</v>
      </c>
      <c r="C27" s="44">
        <f t="shared" si="34"/>
        <v>0</v>
      </c>
      <c r="D27" s="44">
        <f t="shared" si="34"/>
        <v>0</v>
      </c>
      <c r="E27" s="44">
        <f t="shared" si="34"/>
        <v>0</v>
      </c>
      <c r="F27" s="44">
        <f t="shared" si="34"/>
        <v>0</v>
      </c>
      <c r="G27" s="44">
        <f t="shared" si="34"/>
        <v>0</v>
      </c>
      <c r="H27" s="44">
        <f t="shared" si="34"/>
        <v>0</v>
      </c>
      <c r="I27" s="44">
        <f t="shared" si="34"/>
        <v>0</v>
      </c>
      <c r="J27" s="44">
        <f t="shared" si="34"/>
        <v>0</v>
      </c>
      <c r="K27" s="44">
        <f t="shared" si="34"/>
        <v>0</v>
      </c>
      <c r="L27" s="44">
        <f t="shared" si="34"/>
        <v>0</v>
      </c>
      <c r="M27" s="44">
        <f>M17+M26</f>
        <v>4906204</v>
      </c>
      <c r="N27" s="44">
        <f t="shared" si="34"/>
        <v>3683185.66</v>
      </c>
      <c r="O27" s="44">
        <f t="shared" si="34"/>
        <v>0</v>
      </c>
      <c r="P27" s="44">
        <f t="shared" si="34"/>
        <v>0</v>
      </c>
      <c r="Q27" s="44">
        <f t="shared" si="34"/>
        <v>0</v>
      </c>
      <c r="R27" s="44">
        <f t="shared" si="34"/>
        <v>0</v>
      </c>
      <c r="S27" s="44">
        <f t="shared" si="34"/>
        <v>0</v>
      </c>
      <c r="T27" s="44">
        <f t="shared" si="34"/>
        <v>0</v>
      </c>
      <c r="U27" s="44">
        <f t="shared" si="34"/>
        <v>12366845.050000001</v>
      </c>
      <c r="V27" s="43">
        <f>V26+V17</f>
        <v>86261816.439999998</v>
      </c>
      <c r="W27" s="44">
        <f t="shared" ref="W27:AE27" si="35">W26+W17</f>
        <v>4601397.55</v>
      </c>
      <c r="X27" s="44">
        <f t="shared" si="35"/>
        <v>0</v>
      </c>
      <c r="Y27" s="44">
        <f t="shared" si="35"/>
        <v>0</v>
      </c>
      <c r="Z27" s="44">
        <f t="shared" si="35"/>
        <v>944289.47</v>
      </c>
      <c r="AA27" s="44">
        <f t="shared" si="35"/>
        <v>2182540.9900000002</v>
      </c>
      <c r="AB27" s="44">
        <f t="shared" si="35"/>
        <v>411837.14</v>
      </c>
      <c r="AC27" s="44">
        <f t="shared" si="35"/>
        <v>0</v>
      </c>
      <c r="AD27" s="44">
        <f t="shared" si="35"/>
        <v>0</v>
      </c>
      <c r="AE27" s="44">
        <f t="shared" si="35"/>
        <v>0</v>
      </c>
      <c r="AF27" s="43">
        <f>AF26+AF17</f>
        <v>8140065.1500000004</v>
      </c>
      <c r="AG27" s="44">
        <f t="shared" ref="AG27:AL27" si="36">AG26+AG17</f>
        <v>6553189.0299999993</v>
      </c>
      <c r="AH27" s="44">
        <f t="shared" si="36"/>
        <v>1062878.03</v>
      </c>
      <c r="AI27" s="44">
        <f t="shared" si="36"/>
        <v>654081.12</v>
      </c>
      <c r="AJ27" s="44">
        <f t="shared" si="36"/>
        <v>1150587.6499999999</v>
      </c>
      <c r="AK27" s="44">
        <f t="shared" si="36"/>
        <v>1716156</v>
      </c>
      <c r="AL27" s="44">
        <f t="shared" si="36"/>
        <v>2343958.8099999996</v>
      </c>
      <c r="AM27" s="43">
        <f>AM17+AM26</f>
        <v>13480850.640000001</v>
      </c>
      <c r="AN27" s="44">
        <f t="shared" ref="AN27:AX27" si="37">AN17+AN21+AN25</f>
        <v>0</v>
      </c>
      <c r="AO27" s="44">
        <f t="shared" si="37"/>
        <v>0</v>
      </c>
      <c r="AP27" s="44">
        <f t="shared" si="37"/>
        <v>313156.79999999993</v>
      </c>
      <c r="AQ27" s="44">
        <f t="shared" si="37"/>
        <v>0</v>
      </c>
      <c r="AR27" s="44">
        <f t="shared" si="37"/>
        <v>0</v>
      </c>
      <c r="AS27" s="44">
        <f t="shared" si="37"/>
        <v>0</v>
      </c>
      <c r="AT27" s="44">
        <f t="shared" si="37"/>
        <v>0</v>
      </c>
      <c r="AU27" s="44">
        <f t="shared" si="37"/>
        <v>0</v>
      </c>
      <c r="AV27" s="44">
        <f t="shared" si="37"/>
        <v>0</v>
      </c>
      <c r="AW27" s="44">
        <f t="shared" si="37"/>
        <v>0</v>
      </c>
      <c r="AX27" s="44">
        <f t="shared" si="37"/>
        <v>0</v>
      </c>
      <c r="AY27" s="43">
        <f>AY17+AY26</f>
        <v>313156.8</v>
      </c>
      <c r="AZ27" s="44">
        <f t="shared" ref="AZ27:BZ27" si="38">AZ26+AZ17</f>
        <v>7842500.5899999999</v>
      </c>
      <c r="BA27" s="44">
        <f t="shared" si="38"/>
        <v>0</v>
      </c>
      <c r="BB27" s="44">
        <f t="shared" si="38"/>
        <v>0</v>
      </c>
      <c r="BC27" s="44">
        <f>BC26+BC17</f>
        <v>0</v>
      </c>
      <c r="BD27" s="44">
        <f>BD26+BD17</f>
        <v>0</v>
      </c>
      <c r="BE27" s="44">
        <f t="shared" si="38"/>
        <v>0</v>
      </c>
      <c r="BF27" s="44">
        <f t="shared" si="38"/>
        <v>0</v>
      </c>
      <c r="BG27" s="44">
        <f t="shared" si="38"/>
        <v>0</v>
      </c>
      <c r="BH27" s="44">
        <f t="shared" si="38"/>
        <v>0</v>
      </c>
      <c r="BI27" s="44">
        <f t="shared" si="38"/>
        <v>0</v>
      </c>
      <c r="BJ27" s="44">
        <f t="shared" si="38"/>
        <v>0</v>
      </c>
      <c r="BK27" s="42">
        <f>BK26+BK17</f>
        <v>2094086.7799999998</v>
      </c>
      <c r="BL27" s="44">
        <f t="shared" si="38"/>
        <v>796096.97</v>
      </c>
      <c r="BM27" s="44">
        <f t="shared" si="38"/>
        <v>0</v>
      </c>
      <c r="BN27" s="44">
        <f t="shared" si="38"/>
        <v>0</v>
      </c>
      <c r="BO27" s="44">
        <f t="shared" si="38"/>
        <v>1770660.96</v>
      </c>
      <c r="BP27" s="43">
        <f>BP17+BP26</f>
        <v>12503345.300000001</v>
      </c>
      <c r="BQ27" s="44">
        <f t="shared" si="38"/>
        <v>114099.48</v>
      </c>
      <c r="BR27" s="44">
        <f t="shared" si="38"/>
        <v>0</v>
      </c>
      <c r="BS27" s="44">
        <f t="shared" si="38"/>
        <v>0</v>
      </c>
      <c r="BT27" s="44">
        <f t="shared" si="38"/>
        <v>421098.36</v>
      </c>
      <c r="BU27" s="43">
        <f t="shared" si="38"/>
        <v>535197.84000000008</v>
      </c>
      <c r="BV27" s="44">
        <f t="shared" si="38"/>
        <v>514446.18000000005</v>
      </c>
      <c r="BW27" s="44">
        <f t="shared" si="38"/>
        <v>811918.34</v>
      </c>
      <c r="BX27" s="44">
        <f t="shared" si="38"/>
        <v>0</v>
      </c>
      <c r="BY27" s="44">
        <f t="shared" si="38"/>
        <v>0</v>
      </c>
      <c r="BZ27" s="43">
        <f t="shared" si="38"/>
        <v>1326364.52</v>
      </c>
      <c r="CA27" s="43">
        <f t="shared" ref="CA27" si="39">CA26+CA17</f>
        <v>122560796.69000001</v>
      </c>
    </row>
  </sheetData>
  <mergeCells count="13">
    <mergeCell ref="B3:U3"/>
    <mergeCell ref="BQ3:BT3"/>
    <mergeCell ref="BU3:BU4"/>
    <mergeCell ref="CA3:CA4"/>
    <mergeCell ref="BZ3:BZ4"/>
    <mergeCell ref="BV3:BW3"/>
    <mergeCell ref="AG3:AL3"/>
    <mergeCell ref="V3:V4"/>
    <mergeCell ref="W3:AB3"/>
    <mergeCell ref="AM3:AM4"/>
    <mergeCell ref="BP3:BP4"/>
    <mergeCell ref="AZ3:BO3"/>
    <mergeCell ref="AY3:AY4"/>
  </mergeCells>
  <pageMargins left="0.7" right="0.7" top="0.75" bottom="0.75" header="0.3" footer="0.3"/>
  <pageSetup paperSize="9" scale="98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TIMI_H</dc:creator>
  <cp:lastModifiedBy>TIMI_H</cp:lastModifiedBy>
  <dcterms:created xsi:type="dcterms:W3CDTF">2022-11-18T10:52:03Z</dcterms:created>
  <dcterms:modified xsi:type="dcterms:W3CDTF">2022-11-18T11:06:45Z</dcterms:modified>
</cp:coreProperties>
</file>